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DH\Desktop\Capacitacion\Transparencia\2020\"/>
    </mc:Choice>
  </mc:AlternateContent>
  <bookViews>
    <workbookView xWindow="0" yWindow="0" windowWidth="15360" windowHeight="775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AZ30" i="1" l="1"/>
  <c r="N23" i="1" l="1"/>
  <c r="Q23" i="1" s="1"/>
  <c r="N20" i="1"/>
  <c r="P20" i="1" s="1"/>
  <c r="N18" i="1"/>
  <c r="Q18" i="1" s="1"/>
  <c r="N17" i="1"/>
  <c r="N16" i="1"/>
  <c r="Q16" i="1" s="1"/>
  <c r="N15" i="1"/>
  <c r="N14" i="1"/>
  <c r="N13" i="1"/>
  <c r="C48" i="1"/>
  <c r="BV25" i="1"/>
  <c r="BU25" i="1"/>
  <c r="BR25" i="1"/>
  <c r="BQ25" i="1"/>
  <c r="AJ30" i="1"/>
  <c r="T30" i="1"/>
  <c r="D30" i="1"/>
  <c r="BK24" i="1"/>
  <c r="BJ24" i="1"/>
  <c r="AD24" i="1"/>
  <c r="BK23" i="1"/>
  <c r="BJ23" i="1"/>
  <c r="BM23" i="1" s="1"/>
  <c r="AE23" i="1"/>
  <c r="AD23" i="1"/>
  <c r="AG23" i="1" s="1"/>
  <c r="BK22" i="1"/>
  <c r="BJ22" i="1"/>
  <c r="AE22" i="1"/>
  <c r="AD22" i="1"/>
  <c r="AG22" i="1" s="1"/>
  <c r="N22" i="1"/>
  <c r="P22" i="1" s="1"/>
  <c r="BK21" i="1"/>
  <c r="BJ21" i="1"/>
  <c r="AE21" i="1"/>
  <c r="AD21" i="1"/>
  <c r="AG21" i="1" s="1"/>
  <c r="N21" i="1"/>
  <c r="Q21" i="1" s="1"/>
  <c r="BK20" i="1"/>
  <c r="BJ20" i="1"/>
  <c r="BM20" i="1" s="1"/>
  <c r="AE20" i="1"/>
  <c r="AD20" i="1"/>
  <c r="BK19" i="1"/>
  <c r="BJ19" i="1"/>
  <c r="BM19" i="1" s="1"/>
  <c r="AU19" i="1"/>
  <c r="AT19" i="1"/>
  <c r="AW19" i="1" s="1"/>
  <c r="AE19" i="1"/>
  <c r="AD19" i="1"/>
  <c r="AG19" i="1" s="1"/>
  <c r="N19" i="1"/>
  <c r="Q19" i="1" s="1"/>
  <c r="BK18" i="1"/>
  <c r="BJ18" i="1"/>
  <c r="BM18" i="1" s="1"/>
  <c r="AU18" i="1"/>
  <c r="AT18" i="1"/>
  <c r="AW18" i="1" s="1"/>
  <c r="AE18" i="1"/>
  <c r="AD18" i="1"/>
  <c r="AG18" i="1" s="1"/>
  <c r="BK17" i="1"/>
  <c r="BJ17" i="1"/>
  <c r="BM17" i="1" s="1"/>
  <c r="AU17" i="1"/>
  <c r="AT17" i="1"/>
  <c r="AE17" i="1"/>
  <c r="AD17" i="1"/>
  <c r="AG17" i="1" s="1"/>
  <c r="BK16" i="1"/>
  <c r="BJ16" i="1"/>
  <c r="BM16" i="1" s="1"/>
  <c r="AU16" i="1"/>
  <c r="AT16" i="1"/>
  <c r="AW16" i="1" s="1"/>
  <c r="AE16" i="1"/>
  <c r="AD16" i="1"/>
  <c r="AG16" i="1" s="1"/>
  <c r="O16" i="1"/>
  <c r="BK15" i="1"/>
  <c r="BJ15" i="1"/>
  <c r="BM15" i="1" s="1"/>
  <c r="AU15" i="1"/>
  <c r="AT15" i="1"/>
  <c r="AE15" i="1"/>
  <c r="AD15" i="1"/>
  <c r="AG15" i="1" s="1"/>
  <c r="O15" i="1"/>
  <c r="BK14" i="1"/>
  <c r="BJ14" i="1"/>
  <c r="BM14" i="1" s="1"/>
  <c r="AU14" i="1"/>
  <c r="AT14" i="1"/>
  <c r="AV14" i="1" s="1"/>
  <c r="AE14" i="1"/>
  <c r="AD14" i="1"/>
  <c r="AG14" i="1" s="1"/>
  <c r="O14" i="1"/>
  <c r="BK13" i="1"/>
  <c r="BJ13" i="1"/>
  <c r="BM13" i="1" s="1"/>
  <c r="AU13" i="1"/>
  <c r="AT13" i="1"/>
  <c r="AV13" i="1" s="1"/>
  <c r="AE13" i="1"/>
  <c r="AD13" i="1"/>
  <c r="AG13" i="1" s="1"/>
  <c r="O13" i="1"/>
  <c r="BK12" i="1"/>
  <c r="BJ12" i="1"/>
  <c r="AT12" i="1"/>
  <c r="AW12" i="1" s="1"/>
  <c r="AE12" i="1"/>
  <c r="AD12" i="1"/>
  <c r="O12" i="1"/>
  <c r="N12" i="1"/>
  <c r="BL21" i="1" l="1"/>
  <c r="D37" i="1"/>
  <c r="AF20" i="1"/>
  <c r="AV15" i="1"/>
  <c r="D36" i="1"/>
  <c r="BL22" i="1"/>
  <c r="P17" i="1"/>
  <c r="Q17" i="1"/>
  <c r="D35" i="1"/>
  <c r="P21" i="1"/>
  <c r="BM21" i="1"/>
  <c r="BM22" i="1"/>
  <c r="BL24" i="1"/>
  <c r="AW13" i="1"/>
  <c r="AW14" i="1"/>
  <c r="AW15" i="1"/>
  <c r="AW17" i="1"/>
  <c r="AV12" i="1"/>
  <c r="E37" i="1"/>
  <c r="AG12" i="1"/>
  <c r="AG20" i="1"/>
  <c r="Q12" i="1"/>
  <c r="BN12" i="1"/>
  <c r="P13" i="1"/>
  <c r="Q13" i="1"/>
  <c r="P14" i="1"/>
  <c r="Q14" i="1"/>
  <c r="P15" i="1"/>
  <c r="Q15" i="1"/>
  <c r="P18" i="1"/>
  <c r="P19" i="1"/>
  <c r="Q22" i="1"/>
  <c r="P23" i="1"/>
  <c r="BO12" i="1"/>
  <c r="E35" i="1"/>
  <c r="BO24" i="1"/>
  <c r="E38" i="1"/>
  <c r="BO18" i="1"/>
  <c r="E36" i="1"/>
  <c r="D38" i="1"/>
  <c r="BM12" i="1"/>
  <c r="BN24" i="1"/>
  <c r="BL12" i="1"/>
  <c r="AF13" i="1"/>
  <c r="BL13" i="1"/>
  <c r="AF14" i="1"/>
  <c r="BL14" i="1"/>
  <c r="AF15" i="1"/>
  <c r="BL15" i="1"/>
  <c r="P16" i="1"/>
  <c r="AV16" i="1"/>
  <c r="AF17" i="1"/>
  <c r="BL17" i="1"/>
  <c r="AV18" i="1"/>
  <c r="BN18" i="1"/>
  <c r="AF19" i="1"/>
  <c r="BL19" i="1"/>
  <c r="Q20" i="1"/>
  <c r="BL20" i="1"/>
  <c r="BO21" i="1"/>
  <c r="BL23" i="1"/>
  <c r="BO15" i="1"/>
  <c r="AF16" i="1"/>
  <c r="BL16" i="1"/>
  <c r="AF18" i="1"/>
  <c r="BL18" i="1"/>
  <c r="AV19" i="1"/>
  <c r="AF21" i="1"/>
  <c r="AF22" i="1"/>
  <c r="AF23" i="1"/>
  <c r="AF24" i="1"/>
  <c r="AG24" i="1"/>
  <c r="P12" i="1"/>
  <c r="AF12" i="1"/>
  <c r="BN15" i="1"/>
  <c r="AV17" i="1"/>
  <c r="BN21" i="1"/>
  <c r="C38" i="1" l="1"/>
  <c r="D47" i="1" s="1"/>
  <c r="C37" i="1"/>
  <c r="D46" i="1" s="1"/>
  <c r="C36" i="1"/>
  <c r="D45" i="1" s="1"/>
  <c r="BP18" i="1"/>
  <c r="BP24" i="1"/>
  <c r="BP21" i="1"/>
  <c r="C35" i="1"/>
  <c r="BP15" i="1"/>
  <c r="P25" i="1"/>
  <c r="BP12" i="1"/>
  <c r="AV21" i="1"/>
  <c r="AF26" i="1"/>
  <c r="BL26" i="1"/>
  <c r="D39" i="1"/>
  <c r="E39" i="1"/>
  <c r="C39" i="1" l="1"/>
  <c r="BP25" i="1"/>
  <c r="D44" i="1"/>
  <c r="D48" i="1" s="1"/>
  <c r="I53" i="1" s="1"/>
  <c r="E48" i="1" l="1"/>
</calcChain>
</file>

<file path=xl/comments1.xml><?xml version="1.0" encoding="utf-8"?>
<comments xmlns="http://schemas.openxmlformats.org/spreadsheetml/2006/main">
  <authors>
    <author>CEDH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en toda persona de carácter Gubernamental, Policias, MP, Militares, Senadores, Diputados, etc.
Especificar rubro.</t>
        </r>
      </text>
    </comment>
    <comment ref="AX12" authorId="0" shapeId="0">
      <text>
        <r>
          <rPr>
            <b/>
            <sz val="9"/>
            <color indexed="81"/>
            <rFont val="Tahoma"/>
            <family val="2"/>
          </rPr>
          <t>CEDH:</t>
        </r>
        <r>
          <rPr>
            <sz val="10"/>
            <color indexed="81"/>
            <rFont val="Tahoma"/>
            <family val="2"/>
          </rPr>
          <t xml:space="preserve">
Aplica asistencias de eventos, talleres, capacitaciones, etc. Donde solo se cuente con niños o adolecentes, y no se llevo a cabo en escuelas, centros de educación. </t>
        </r>
      </text>
    </comment>
  </commentList>
</comments>
</file>

<file path=xl/sharedStrings.xml><?xml version="1.0" encoding="utf-8"?>
<sst xmlns="http://schemas.openxmlformats.org/spreadsheetml/2006/main" count="229" uniqueCount="108">
  <si>
    <t>PROGRAMA DE CAPACITACION SERVIDORES PUBLICOS</t>
  </si>
  <si>
    <t>Objetivo Individual (POA)</t>
  </si>
  <si>
    <t>Semana 1</t>
  </si>
  <si>
    <t>Semana 2</t>
  </si>
  <si>
    <t>Semana 3</t>
  </si>
  <si>
    <t>Semana 4</t>
  </si>
  <si>
    <t>Semana 5</t>
  </si>
  <si>
    <t>TOTAL SEMANA</t>
  </si>
  <si>
    <t xml:space="preserve">TOTAL </t>
  </si>
  <si>
    <t>% Cumplimiento</t>
  </si>
  <si>
    <t>PROGRAMA DE ENSEÑANZA EN EL SISTEMA EDUCATIVO</t>
  </si>
  <si>
    <t>PROGRAMA DE DIFUSION A LA CIUDADANIA</t>
  </si>
  <si>
    <t>PROGRAMA A GRUPOS EN SITUACION VULNERABLE</t>
  </si>
  <si>
    <t>Total Mes</t>
  </si>
  <si>
    <t>COMPROBACIÓN</t>
  </si>
  <si>
    <t>DP</t>
  </si>
  <si>
    <t>ONG</t>
  </si>
  <si>
    <t>OSC</t>
  </si>
  <si>
    <t>GÉNERO</t>
  </si>
  <si>
    <t>HOMBRE</t>
  </si>
  <si>
    <t>MUJER</t>
  </si>
  <si>
    <t>TOTAL GRUPO</t>
  </si>
  <si>
    <t>DEPENDENCIAS PÚBLICAS</t>
  </si>
  <si>
    <t>ORGANIZACIÓN NO GUBERNAMENTAL</t>
  </si>
  <si>
    <t>ORGANIZACIÓN SOCIEDAD CIVIL</t>
  </si>
  <si>
    <t>SERVIDORES PUBLICOS MUNICIPALES</t>
  </si>
  <si>
    <t>PERSONAL DOCENTES PRESCOLAR</t>
  </si>
  <si>
    <t>MUNICIPIOS VISITADOS</t>
  </si>
  <si>
    <t>NIÑEZ</t>
  </si>
  <si>
    <t>DGETI</t>
  </si>
  <si>
    <t>POLICIA FEDERAL</t>
  </si>
  <si>
    <t>COMUNIDAD LGBTTTI</t>
  </si>
  <si>
    <t>SERVIDORES PUBLICOS ESTATALES</t>
  </si>
  <si>
    <t>PERSONAL DOCENTES PRIMARIA</t>
  </si>
  <si>
    <t>ENTREGA DE MATERIAL DE DIFUSIÓN</t>
  </si>
  <si>
    <t>ADOLESCENCIA</t>
  </si>
  <si>
    <t>SERVIDORES</t>
  </si>
  <si>
    <t>INST ESTATAL DE SEGURIDAD PUBLICA</t>
  </si>
  <si>
    <t>COPARMEX</t>
  </si>
  <si>
    <t>MESA DE PAZ Y SEGURIDAD</t>
  </si>
  <si>
    <t>SERVIDORES PUBLICOS FEDERALES</t>
  </si>
  <si>
    <t>PERSONAL DOCENTES SECUNDARIA</t>
  </si>
  <si>
    <t>PARTICIPACIÓN CON ORGANIZACIONES CIVILES</t>
  </si>
  <si>
    <t>MUJERES</t>
  </si>
  <si>
    <t>DIRECCION DE DDHH</t>
  </si>
  <si>
    <t>MIDAS A.C.</t>
  </si>
  <si>
    <t>SEDENA (MILITARES)</t>
  </si>
  <si>
    <t>PERSONAL DOCENTES PREPARATORIA/EQUIVALENTE</t>
  </si>
  <si>
    <t>PARTICIPACIÓN CON MEDIOS DE COMUNICACIÓN</t>
  </si>
  <si>
    <t>PERSONAS MAYORES</t>
  </si>
  <si>
    <t>SEGURO POPULAR</t>
  </si>
  <si>
    <t>CASEDE</t>
  </si>
  <si>
    <t>SECTOR SALUD</t>
  </si>
  <si>
    <t>PERSONAL DOCENTES UNIVERSITARIOS/MAESTRIA</t>
  </si>
  <si>
    <t>PARTICIPACIÓN CON EMPRESAS</t>
  </si>
  <si>
    <t>PERSONAS CON DISCAPACIDAD</t>
  </si>
  <si>
    <t>EDUCATIVO</t>
  </si>
  <si>
    <t>COMISION DE SALUD FRONTERIZA</t>
  </si>
  <si>
    <t>IMMD</t>
  </si>
  <si>
    <t>CURSOS</t>
  </si>
  <si>
    <t>ESTANCIA INFANTIL (PERSONAL)</t>
  </si>
  <si>
    <t>CAPACITADOS (AS) EMPRESA</t>
  </si>
  <si>
    <t>PERSONAS INDIGENAS</t>
  </si>
  <si>
    <t>SIPINNA</t>
  </si>
  <si>
    <t>CONFERENCIAS</t>
  </si>
  <si>
    <t>ALUMNADO PRESCOLAR</t>
  </si>
  <si>
    <t>(ONG) ORGANIZACIONES NO GUBERNAMENTALES</t>
  </si>
  <si>
    <t>PERSONAS MENONITA</t>
  </si>
  <si>
    <t>JUNTA DE GOBIERNO</t>
  </si>
  <si>
    <t>CAPACITACIÓN</t>
  </si>
  <si>
    <t>ALUMNADO PRIMARIA</t>
  </si>
  <si>
    <t>PUBLICO EN GENERAL</t>
  </si>
  <si>
    <t>PERSONAS MIGRANTES</t>
  </si>
  <si>
    <t>CIUDADANIA</t>
  </si>
  <si>
    <t>FICOSEC</t>
  </si>
  <si>
    <t>TALLER</t>
  </si>
  <si>
    <t>ALUMNADO SECUNDARIA</t>
  </si>
  <si>
    <t>SENTENCIADOS/PROCESADOS</t>
  </si>
  <si>
    <t>INSTANCI A DE LA MUJER MEOQUI</t>
  </si>
  <si>
    <t>EVENTOS</t>
  </si>
  <si>
    <t>ALUMNADO PREPARATORIA</t>
  </si>
  <si>
    <t>VICTIMAS DEL DELITO</t>
  </si>
  <si>
    <t>MUNICIPIO DE JUAREZ</t>
  </si>
  <si>
    <t>STAND INFORMATIVO</t>
  </si>
  <si>
    <t>ALUMNADO UNIVERSITARIOS/MAESTRIA</t>
  </si>
  <si>
    <t>DERECHOS DE LAS PERSONAS VIH</t>
  </si>
  <si>
    <t>VULNERABLES</t>
  </si>
  <si>
    <t>PCE</t>
  </si>
  <si>
    <t>COLABORACIONES INSTITUCIONALES</t>
  </si>
  <si>
    <t>PADRES DE FAMILIA</t>
  </si>
  <si>
    <t>DIRECCION DE DESARROLLO SOCIAL</t>
  </si>
  <si>
    <t>ESCUELA</t>
  </si>
  <si>
    <t>P. INTERNAS EN REHABILITACION</t>
  </si>
  <si>
    <t>PALMORE</t>
  </si>
  <si>
    <t>CHIHUAHUA</t>
  </si>
  <si>
    <t>JUÁREZ</t>
  </si>
  <si>
    <t>DELICIAS</t>
  </si>
  <si>
    <t>CUAUHTÉMOC</t>
  </si>
  <si>
    <t>N.C.G</t>
  </si>
  <si>
    <t>PARRAL</t>
  </si>
  <si>
    <t xml:space="preserve">PRIMER TRIMESTRE </t>
  </si>
  <si>
    <t>PROGRAMA POA 2018</t>
  </si>
  <si>
    <t>TOTAL CEDH</t>
  </si>
  <si>
    <t>PROGRAMA POA</t>
  </si>
  <si>
    <t>PRIMER TRIMESTRE 2019</t>
  </si>
  <si>
    <t>PRIMER TRIMESTRE 2020</t>
  </si>
  <si>
    <t>% CRECIMIENTO 2020</t>
  </si>
  <si>
    <t>CONCENTRADO PRIMER TRIMESTRE (ENERO, FEBRERO Y MARZO) 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</si>
</sst>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0" fillId="5" borderId="11" xfId="0" applyFill="1" applyBorder="1"/>
    <xf numFmtId="0" fontId="2" fillId="5" borderId="14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9" fontId="0" fillId="0" borderId="12" xfId="1" applyFont="1" applyBorder="1" applyAlignment="1">
      <alignment horizontal="center" wrapText="1"/>
    </xf>
    <xf numFmtId="9" fontId="0" fillId="0" borderId="13" xfId="1" applyFont="1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13" xfId="0" applyBorder="1"/>
    <xf numFmtId="0" fontId="6" fillId="0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9" fontId="0" fillId="0" borderId="19" xfId="1" applyFont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9" fontId="0" fillId="2" borderId="0" xfId="1" applyFont="1" applyFill="1" applyBorder="1" applyAlignment="1">
      <alignment horizontal="center" wrapText="1"/>
    </xf>
    <xf numFmtId="0" fontId="0" fillId="0" borderId="20" xfId="0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6" borderId="23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0" borderId="21" xfId="0" applyBorder="1" applyAlignment="1">
      <alignment vertical="center" wrapText="1"/>
    </xf>
    <xf numFmtId="0" fontId="6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" borderId="22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0" fillId="0" borderId="20" xfId="0" applyBorder="1"/>
    <xf numFmtId="0" fontId="0" fillId="0" borderId="18" xfId="0" applyBorder="1"/>
    <xf numFmtId="0" fontId="0" fillId="0" borderId="30" xfId="0" applyBorder="1"/>
    <xf numFmtId="0" fontId="2" fillId="2" borderId="10" xfId="0" applyFont="1" applyFill="1" applyBorder="1"/>
    <xf numFmtId="0" fontId="2" fillId="2" borderId="1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20" xfId="0" applyFont="1" applyFill="1" applyBorder="1"/>
    <xf numFmtId="0" fontId="2" fillId="2" borderId="3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4" borderId="29" xfId="0" applyFont="1" applyFill="1" applyBorder="1"/>
    <xf numFmtId="0" fontId="2" fillId="5" borderId="20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wrapText="1"/>
    </xf>
    <xf numFmtId="0" fontId="0" fillId="0" borderId="33" xfId="0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2" fillId="4" borderId="11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0" fillId="2" borderId="22" xfId="0" applyFill="1" applyBorder="1" applyAlignment="1">
      <alignment horizontal="center" wrapText="1"/>
    </xf>
    <xf numFmtId="0" fontId="12" fillId="4" borderId="26" xfId="0" applyFont="1" applyFill="1" applyBorder="1"/>
    <xf numFmtId="0" fontId="2" fillId="0" borderId="27" xfId="0" applyFont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center" wrapText="1"/>
    </xf>
    <xf numFmtId="0" fontId="5" fillId="4" borderId="11" xfId="0" applyFont="1" applyFill="1" applyBorder="1"/>
    <xf numFmtId="0" fontId="5" fillId="4" borderId="12" xfId="0" applyFont="1" applyFill="1" applyBorder="1" applyAlignment="1">
      <alignment wrapText="1"/>
    </xf>
    <xf numFmtId="0" fontId="13" fillId="4" borderId="12" xfId="0" applyFont="1" applyFill="1" applyBorder="1" applyAlignment="1">
      <alignment horizontal="center" wrapText="1"/>
    </xf>
    <xf numFmtId="0" fontId="0" fillId="0" borderId="12" xfId="0" applyBorder="1"/>
    <xf numFmtId="0" fontId="0" fillId="2" borderId="12" xfId="0" applyFill="1" applyBorder="1"/>
    <xf numFmtId="0" fontId="0" fillId="2" borderId="34" xfId="0" applyFill="1" applyBorder="1"/>
    <xf numFmtId="0" fontId="5" fillId="7" borderId="12" xfId="0" applyFont="1" applyFill="1" applyBorder="1"/>
    <xf numFmtId="0" fontId="2" fillId="5" borderId="12" xfId="0" applyFont="1" applyFill="1" applyBorder="1"/>
    <xf numFmtId="2" fontId="2" fillId="5" borderId="29" xfId="0" applyNumberFormat="1" applyFont="1" applyFill="1" applyBorder="1"/>
    <xf numFmtId="0" fontId="5" fillId="4" borderId="11" xfId="0" applyFont="1" applyFill="1" applyBorder="1" applyAlignment="1">
      <alignment wrapText="1"/>
    </xf>
    <xf numFmtId="0" fontId="12" fillId="7" borderId="12" xfId="0" applyFont="1" applyFill="1" applyBorder="1"/>
    <xf numFmtId="0" fontId="12" fillId="5" borderId="11" xfId="0" applyFont="1" applyFill="1" applyBorder="1"/>
    <xf numFmtId="0" fontId="8" fillId="6" borderId="0" xfId="0" applyFont="1" applyFill="1"/>
    <xf numFmtId="0" fontId="8" fillId="6" borderId="0" xfId="0" applyFont="1" applyFill="1" applyBorder="1" applyAlignment="1">
      <alignment horizontal="center" wrapText="1"/>
    </xf>
    <xf numFmtId="0" fontId="2" fillId="6" borderId="0" xfId="0" applyFont="1" applyFill="1"/>
    <xf numFmtId="0" fontId="2" fillId="6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6" borderId="0" xfId="0" applyFont="1" applyFill="1" applyBorder="1"/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PRIMER TRIMESTRE POA (ENERO, FEBRERO Y MARZO 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[1]Hoja1!$C$34</c:f>
              <c:strCache>
                <c:ptCount val="1"/>
                <c:pt idx="0">
                  <c:v>TOTAL GRUPO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821098131766027E-2"/>
                  <c:y val="-4.3883006867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06564239270972E-2"/>
                  <c:y val="-4.4118729981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470234665890929E-3"/>
                  <c:y val="-2.316395177739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076616710411575E-2"/>
                  <c:y val="-3.42382844408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2D-40EE-962A-B3A52DAFCD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[1]Hoja1!$C$35:$C$39</c:f>
              <c:numCache>
                <c:formatCode>General</c:formatCode>
                <c:ptCount val="5"/>
                <c:pt idx="0">
                  <c:v>4698</c:v>
                </c:pt>
                <c:pt idx="1">
                  <c:v>52260</c:v>
                </c:pt>
                <c:pt idx="2">
                  <c:v>3804</c:v>
                </c:pt>
                <c:pt idx="3">
                  <c:v>5288</c:v>
                </c:pt>
                <c:pt idx="4">
                  <c:v>66050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22D-40EE-962A-B3A52DAFCDFE}"/>
            </c:ext>
          </c:extLst>
        </c:ser>
        <c:ser>
          <c:idx val="1"/>
          <c:order val="1"/>
          <c:tx>
            <c:strRef>
              <c:f>[1]Hoja1!$D$34</c:f>
              <c:strCache>
                <c:ptCount val="1"/>
                <c:pt idx="0">
                  <c:v>HOMBRE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958088759853478E-2"/>
                  <c:y val="-9.5271332461145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4375961975745E-2"/>
                  <c:y val="-4.833135980280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481660884498997E-2"/>
                  <c:y val="3.1439410136369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897689743949243E-4"/>
                  <c:y val="4.972543606218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22D-40EE-962A-B3A52DAFCD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[1]Hoja1!$D$35:$D$39</c:f>
              <c:numCache>
                <c:formatCode>General</c:formatCode>
                <c:ptCount val="5"/>
                <c:pt idx="0">
                  <c:v>2386</c:v>
                </c:pt>
                <c:pt idx="1">
                  <c:v>25427</c:v>
                </c:pt>
                <c:pt idx="2">
                  <c:v>1624</c:v>
                </c:pt>
                <c:pt idx="3">
                  <c:v>2286</c:v>
                </c:pt>
                <c:pt idx="4">
                  <c:v>31723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22D-40EE-962A-B3A52DAFCDFE}"/>
            </c:ext>
          </c:extLst>
        </c:ser>
        <c:ser>
          <c:idx val="2"/>
          <c:order val="2"/>
          <c:tx>
            <c:strRef>
              <c:f>[1]Hoja1!$E$34</c:f>
              <c:strCache>
                <c:ptCount val="1"/>
                <c:pt idx="0">
                  <c:v>MUJER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3207234090341328E-2"/>
                  <c:y val="-1.1016124978046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332043034371091"/>
                  <c:y val="-2.917389400006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22D-40EE-962A-B3A52DAFCDF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291918359678228E-2"/>
                  <c:y val="-2.05801744696705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22D-40EE-962A-B3A52DAFCDFE}"/>
                </c:ext>
                <c:ext xmlns:c15="http://schemas.microsoft.com/office/drawing/2012/chart" uri="{CE6537A1-D6FC-4f65-9D91-7224C49458BB}">
                  <c15:layout>
                    <c:manualLayout>
                      <c:w val="4.4778367061344658E-2"/>
                      <c:h val="4.03463643925850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[1]Hoja1!$B$35:$B$39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[1]Hoja1!$E$35:$E$39</c:f>
              <c:numCache>
                <c:formatCode>General</c:formatCode>
                <c:ptCount val="5"/>
                <c:pt idx="0">
                  <c:v>2312</c:v>
                </c:pt>
                <c:pt idx="1">
                  <c:v>26833</c:v>
                </c:pt>
                <c:pt idx="2">
                  <c:v>2180</c:v>
                </c:pt>
                <c:pt idx="3">
                  <c:v>3002</c:v>
                </c:pt>
                <c:pt idx="4">
                  <c:v>34327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22D-40EE-962A-B3A52DAFCD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5303392"/>
        <c:axId val="202925584"/>
      </c:lineChart>
      <c:catAx>
        <c:axId val="20530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925584"/>
        <c:crosses val="autoZero"/>
        <c:auto val="1"/>
        <c:lblAlgn val="ctr"/>
        <c:lblOffset val="100"/>
        <c:noMultiLvlLbl val="0"/>
      </c:catAx>
      <c:valAx>
        <c:axId val="202925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53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innerShdw blurRad="114300">
        <a:prstClr val="black"/>
      </a:innerShdw>
    </a:effectLst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POA 2018 VS 2019 PRIMER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[1]Hoja1!$C$43</c:f>
              <c:strCache>
                <c:ptCount val="1"/>
                <c:pt idx="0">
                  <c:v>PRIMER TRIMESTRE 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6.8262781402423339E-2"/>
                  <c:y val="-3.01735955854377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56-4BDD-9C78-3464B6AEE9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[1]Hoja1!$C$44:$C$48</c:f>
              <c:numCache>
                <c:formatCode>General</c:formatCode>
                <c:ptCount val="5"/>
                <c:pt idx="0">
                  <c:v>3003</c:v>
                </c:pt>
                <c:pt idx="1">
                  <c:v>48046</c:v>
                </c:pt>
                <c:pt idx="2">
                  <c:v>3050</c:v>
                </c:pt>
                <c:pt idx="3">
                  <c:v>5183</c:v>
                </c:pt>
                <c:pt idx="4">
                  <c:v>59282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56-4BDD-9C78-3464B6AEE937}"/>
            </c:ext>
          </c:extLst>
        </c:ser>
        <c:ser>
          <c:idx val="1"/>
          <c:order val="1"/>
          <c:tx>
            <c:strRef>
              <c:f>[1]Hoja1!$D$43</c:f>
              <c:strCache>
                <c:ptCount val="1"/>
                <c:pt idx="0">
                  <c:v>PRIMER TRIMESTRE 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4.2194070555889598E-2"/>
                  <c:y val="-3.92256742610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56-4BDD-9C78-3464B6AEE93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539207385098639E-2"/>
                  <c:y val="6.99317642187232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56-4BDD-9C78-3464B6AEE9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[1]Hoja1!$B$44:$B$48</c:f>
              <c:strCache>
                <c:ptCount val="5"/>
                <c:pt idx="0">
                  <c:v>PROGRAMA DE CAPACITACION SERVIDORES PUBLICOS</c:v>
                </c:pt>
                <c:pt idx="1">
                  <c:v>PROGRAMA DE ENSEÑANZA EN EL SISTEMA EDUCATIVO</c:v>
                </c:pt>
                <c:pt idx="2">
                  <c:v>PROGRAMA DE DIFUSION A LA CIUDADANIA</c:v>
                </c:pt>
                <c:pt idx="3">
                  <c:v>PROGRAMA A GRUPOS EN SITUACION VULNERABLE</c:v>
                </c:pt>
                <c:pt idx="4">
                  <c:v>TOTAL CEDH</c:v>
                </c:pt>
              </c:strCache>
            </c:strRef>
          </c:cat>
          <c:val>
            <c:numRef>
              <c:f>[1]Hoja1!$D$44:$D$48</c:f>
              <c:numCache>
                <c:formatCode>General</c:formatCode>
                <c:ptCount val="5"/>
                <c:pt idx="0">
                  <c:v>4698</c:v>
                </c:pt>
                <c:pt idx="1">
                  <c:v>52260</c:v>
                </c:pt>
                <c:pt idx="2">
                  <c:v>3804</c:v>
                </c:pt>
                <c:pt idx="3">
                  <c:v>5288</c:v>
                </c:pt>
                <c:pt idx="4">
                  <c:v>66050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56-4BDD-9C78-3464B6AEE9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069928"/>
        <c:axId val="148476664"/>
      </c:lineChart>
      <c:catAx>
        <c:axId val="20506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8476664"/>
        <c:crosses val="autoZero"/>
        <c:auto val="1"/>
        <c:lblAlgn val="ctr"/>
        <c:lblOffset val="100"/>
        <c:noMultiLvlLbl val="0"/>
      </c:catAx>
      <c:valAx>
        <c:axId val="148476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506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balanced" dir="t">
        <a:rot lat="0" lon="0" rev="8700000"/>
      </a:lightRig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POA 2018 VS 2019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[1]Hoja1!$G$53</c:f>
              <c:strCache>
                <c:ptCount val="1"/>
                <c:pt idx="0">
                  <c:v>TOTAL CEDH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30-456A-81FF-36256C40C7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30-456A-81FF-36256C40C7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[1]Hoja1!$H$52:$I$52</c:f>
              <c:strCache>
                <c:ptCount val="2"/>
                <c:pt idx="0">
                  <c:v>PRIMER TRIMESTRE 2018</c:v>
                </c:pt>
                <c:pt idx="1">
                  <c:v>PRIMER TRIMESTRE 2019</c:v>
                </c:pt>
              </c:strCache>
            </c:strRef>
          </c:cat>
          <c:val>
            <c:numRef>
              <c:f>[1]Hoja1!$H$53:$I$53</c:f>
              <c:numCache>
                <c:formatCode>General</c:formatCode>
                <c:ptCount val="2"/>
                <c:pt idx="0">
                  <c:v>59282</c:v>
                </c:pt>
                <c:pt idx="1">
                  <c:v>66050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30-456A-81FF-36256C40C7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456128</xdr:colOff>
      <xdr:row>0</xdr:row>
      <xdr:rowOff>67077</xdr:rowOff>
    </xdr:from>
    <xdr:to>
      <xdr:col>1</xdr:col>
      <xdr:colOff>1650106</xdr:colOff>
      <xdr:row>8</xdr:row>
      <xdr:rowOff>68593</xdr:rowOff>
    </xdr:to>
    <xdr:pic>
      <xdr:nvPicPr>
        <xdr:cNvPr id="2" name="Imagen 1" descr="Resultado de imagen para cedh chihuahu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128" y="67077"/>
          <a:ext cx="1193978" cy="1525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160987</xdr:colOff>
      <xdr:row>31</xdr:row>
      <xdr:rowOff>70560</xdr:rowOff>
    </xdr:from>
    <xdr:to>
      <xdr:col>12</xdr:col>
      <xdr:colOff>147571</xdr:colOff>
      <xdr:row>48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142203</xdr:colOff>
      <xdr:row>48</xdr:row>
      <xdr:rowOff>110811</xdr:rowOff>
    </xdr:from>
    <xdr:to>
      <xdr:col>5</xdr:col>
      <xdr:colOff>389048</xdr:colOff>
      <xdr:row>67</xdr:row>
      <xdr:rowOff>174402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1161782</xdr:colOff>
      <xdr:row>53</xdr:row>
      <xdr:rowOff>97394</xdr:rowOff>
    </xdr:from>
    <xdr:to>
      <xdr:col>9</xdr:col>
      <xdr:colOff>689557</xdr:colOff>
      <xdr:row>67</xdr:row>
      <xdr:rowOff>93908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H/Documents/A&#209;O%202019/POA%202019/TRIMESTRES/1ER%20TRIMESTRE%202019/1ER%20TRIMESTRE%20PO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4">
          <cell r="C34" t="str">
            <v>TOTAL GRUPO</v>
          </cell>
          <cell r="D34" t="str">
            <v>HOMBRE</v>
          </cell>
          <cell r="E34" t="str">
            <v>MUJER</v>
          </cell>
        </row>
        <row r="35">
          <cell r="B35" t="str">
            <v>PROGRAMA DE CAPACITACION SERVIDORES PUBLICOS</v>
          </cell>
          <cell r="C35">
            <v>4698</v>
          </cell>
          <cell r="D35">
            <v>2386</v>
          </cell>
          <cell r="E35">
            <v>2312</v>
          </cell>
        </row>
        <row r="36">
          <cell r="B36" t="str">
            <v>PROGRAMA DE ENSEÑANZA EN EL SISTEMA EDUCATIVO</v>
          </cell>
          <cell r="C36">
            <v>52260</v>
          </cell>
          <cell r="D36">
            <v>25427</v>
          </cell>
          <cell r="E36">
            <v>26833</v>
          </cell>
        </row>
        <row r="37">
          <cell r="B37" t="str">
            <v>PROGRAMA DE DIFUSION A LA CIUDADANIA</v>
          </cell>
          <cell r="C37">
            <v>3804</v>
          </cell>
          <cell r="D37">
            <v>1624</v>
          </cell>
          <cell r="E37">
            <v>2180</v>
          </cell>
        </row>
        <row r="38">
          <cell r="B38" t="str">
            <v>PROGRAMA A GRUPOS EN SITUACION VULNERABLE</v>
          </cell>
          <cell r="C38">
            <v>5288</v>
          </cell>
          <cell r="D38">
            <v>2286</v>
          </cell>
          <cell r="E38">
            <v>3002</v>
          </cell>
        </row>
        <row r="39">
          <cell r="B39" t="str">
            <v>TOTAL CEDH</v>
          </cell>
          <cell r="C39">
            <v>66050</v>
          </cell>
          <cell r="D39">
            <v>31723</v>
          </cell>
          <cell r="E39">
            <v>34327</v>
          </cell>
        </row>
        <row r="43">
          <cell r="C43" t="str">
            <v>PRIMER TRIMESTRE 2018</v>
          </cell>
          <cell r="D43" t="str">
            <v>PRIMER TRIMESTRE 2019</v>
          </cell>
        </row>
        <row r="44">
          <cell r="B44" t="str">
            <v>PROGRAMA DE CAPACITACION SERVIDORES PUBLICOS</v>
          </cell>
          <cell r="C44">
            <v>3003</v>
          </cell>
          <cell r="D44">
            <v>4698</v>
          </cell>
        </row>
        <row r="45">
          <cell r="B45" t="str">
            <v>PROGRAMA DE ENSEÑANZA EN EL SISTEMA EDUCATIVO</v>
          </cell>
          <cell r="C45">
            <v>48046</v>
          </cell>
          <cell r="D45">
            <v>52260</v>
          </cell>
        </row>
        <row r="46">
          <cell r="B46" t="str">
            <v>PROGRAMA DE DIFUSION A LA CIUDADANIA</v>
          </cell>
          <cell r="C46">
            <v>3050</v>
          </cell>
          <cell r="D46">
            <v>3804</v>
          </cell>
        </row>
        <row r="47">
          <cell r="B47" t="str">
            <v>PROGRAMA A GRUPOS EN SITUACION VULNERABLE</v>
          </cell>
          <cell r="C47">
            <v>5183</v>
          </cell>
          <cell r="D47">
            <v>5288</v>
          </cell>
        </row>
        <row r="48">
          <cell r="B48" t="str">
            <v>TOTAL CEDH</v>
          </cell>
          <cell r="C48">
            <v>59282</v>
          </cell>
          <cell r="D48">
            <v>66050</v>
          </cell>
        </row>
        <row r="52">
          <cell r="H52" t="str">
            <v>PRIMER TRIMESTRE 2018</v>
          </cell>
          <cell r="I52" t="str">
            <v>PRIMER TRIMESTRE 2019</v>
          </cell>
        </row>
        <row r="53">
          <cell r="G53" t="str">
            <v>TOTAL CEDH</v>
          </cell>
          <cell r="H53">
            <v>59282</v>
          </cell>
          <cell r="I53">
            <v>66050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71"/>
  <sheetViews>
    <sheetView tabSelected="1" zoomScale="60" zoomScaleNormal="60" workbookViewId="0">
      <selection activeCell="I53" sqref="I53"/>
    </sheetView>
  </sheetViews>
  <sheetFormatPr baseColWidth="10" defaultRowHeight="15" x14ac:dyDescent="0.25"/>
  <cols>
    <col min="2" max="2" width="33.5703125" customWidth="1"/>
    <col min="3" max="3" width="15.7109375" customWidth="1"/>
    <col min="4" max="16" width="18.85546875" customWidth="1"/>
    <col min="17" max="17" width="16.85546875" customWidth="1"/>
    <col min="18" max="18" width="34" customWidth="1"/>
    <col min="19" max="19" width="17" customWidth="1"/>
    <col min="20" max="32" width="18.85546875" customWidth="1"/>
    <col min="33" max="33" width="17.140625" customWidth="1"/>
    <col min="34" max="34" width="34.85546875" customWidth="1"/>
    <col min="35" max="35" width="15" customWidth="1"/>
    <col min="36" max="48" width="18.85546875" customWidth="1"/>
    <col min="49" max="49" width="16" customWidth="1"/>
    <col min="50" max="50" width="33.85546875" customWidth="1"/>
    <col min="51" max="51" width="15.7109375" customWidth="1"/>
    <col min="52" max="64" width="18.85546875" customWidth="1"/>
    <col min="65" max="65" width="16.85546875" customWidth="1"/>
    <col min="66" max="68" width="20.140625" customWidth="1"/>
    <col min="69" max="70" width="12.5703125" customWidth="1"/>
    <col min="75" max="77" width="44.42578125" customWidth="1"/>
  </cols>
  <sheetData>
    <row r="1" spans="1:7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26.25" customHeight="1" x14ac:dyDescent="0.45">
      <c r="A8" s="1"/>
      <c r="B8" s="1"/>
      <c r="C8" s="2" t="s">
        <v>107</v>
      </c>
      <c r="D8" s="3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14" customFormat="1" ht="45.75" customHeight="1" x14ac:dyDescent="0.25">
      <c r="A10" s="5"/>
      <c r="B10" s="6" t="s">
        <v>0</v>
      </c>
      <c r="C10" s="7" t="s">
        <v>1</v>
      </c>
      <c r="D10" s="142" t="s">
        <v>2</v>
      </c>
      <c r="E10" s="144"/>
      <c r="F10" s="142" t="s">
        <v>3</v>
      </c>
      <c r="G10" s="144"/>
      <c r="H10" s="142" t="s">
        <v>4</v>
      </c>
      <c r="I10" s="144"/>
      <c r="J10" s="142" t="s">
        <v>5</v>
      </c>
      <c r="K10" s="144"/>
      <c r="L10" s="142" t="s">
        <v>6</v>
      </c>
      <c r="M10" s="144"/>
      <c r="N10" s="142" t="s">
        <v>7</v>
      </c>
      <c r="O10" s="144"/>
      <c r="P10" s="8" t="s">
        <v>8</v>
      </c>
      <c r="Q10" s="9" t="s">
        <v>9</v>
      </c>
      <c r="R10" s="6" t="s">
        <v>10</v>
      </c>
      <c r="S10" s="7" t="s">
        <v>1</v>
      </c>
      <c r="T10" s="142" t="s">
        <v>2</v>
      </c>
      <c r="U10" s="144"/>
      <c r="V10" s="142" t="s">
        <v>3</v>
      </c>
      <c r="W10" s="144"/>
      <c r="X10" s="142" t="s">
        <v>4</v>
      </c>
      <c r="Y10" s="144"/>
      <c r="Z10" s="142" t="s">
        <v>5</v>
      </c>
      <c r="AA10" s="144"/>
      <c r="AB10" s="142" t="s">
        <v>6</v>
      </c>
      <c r="AC10" s="144"/>
      <c r="AD10" s="142" t="s">
        <v>7</v>
      </c>
      <c r="AE10" s="144"/>
      <c r="AF10" s="8"/>
      <c r="AG10" s="10" t="s">
        <v>9</v>
      </c>
      <c r="AH10" s="11" t="s">
        <v>11</v>
      </c>
      <c r="AI10" s="7" t="s">
        <v>1</v>
      </c>
      <c r="AJ10" s="142" t="s">
        <v>2</v>
      </c>
      <c r="AK10" s="144"/>
      <c r="AL10" s="142" t="s">
        <v>3</v>
      </c>
      <c r="AM10" s="144"/>
      <c r="AN10" s="142" t="s">
        <v>4</v>
      </c>
      <c r="AO10" s="144"/>
      <c r="AP10" s="142" t="s">
        <v>5</v>
      </c>
      <c r="AQ10" s="144"/>
      <c r="AR10" s="142" t="s">
        <v>6</v>
      </c>
      <c r="AS10" s="144"/>
      <c r="AT10" s="142" t="s">
        <v>7</v>
      </c>
      <c r="AU10" s="144"/>
      <c r="AV10" s="8"/>
      <c r="AW10" s="9" t="s">
        <v>9</v>
      </c>
      <c r="AX10" s="6" t="s">
        <v>12</v>
      </c>
      <c r="AY10" s="7" t="s">
        <v>1</v>
      </c>
      <c r="AZ10" s="142" t="s">
        <v>2</v>
      </c>
      <c r="BA10" s="144"/>
      <c r="BB10" s="142" t="s">
        <v>3</v>
      </c>
      <c r="BC10" s="144"/>
      <c r="BD10" s="142" t="s">
        <v>4</v>
      </c>
      <c r="BE10" s="144"/>
      <c r="BF10" s="142" t="s">
        <v>5</v>
      </c>
      <c r="BG10" s="144"/>
      <c r="BH10" s="142" t="s">
        <v>6</v>
      </c>
      <c r="BI10" s="144"/>
      <c r="BJ10" s="142" t="s">
        <v>7</v>
      </c>
      <c r="BK10" s="144"/>
      <c r="BL10" s="8"/>
      <c r="BM10" s="9" t="s">
        <v>9</v>
      </c>
      <c r="BN10" s="139" t="s">
        <v>13</v>
      </c>
      <c r="BO10" s="140"/>
      <c r="BP10" s="140"/>
      <c r="BQ10" s="140"/>
      <c r="BR10" s="141"/>
      <c r="BS10" s="142" t="s">
        <v>14</v>
      </c>
      <c r="BT10" s="143"/>
      <c r="BU10" s="143"/>
      <c r="BV10" s="144"/>
      <c r="BW10" s="12" t="s">
        <v>15</v>
      </c>
      <c r="BX10" s="13" t="s">
        <v>16</v>
      </c>
      <c r="BY10" s="10" t="s">
        <v>17</v>
      </c>
    </row>
    <row r="11" spans="1:77" ht="34.5" customHeight="1" x14ac:dyDescent="0.25">
      <c r="A11" s="1"/>
      <c r="B11" s="15" t="s">
        <v>18</v>
      </c>
      <c r="C11" s="16"/>
      <c r="D11" s="16" t="s">
        <v>19</v>
      </c>
      <c r="E11" s="16" t="s">
        <v>20</v>
      </c>
      <c r="F11" s="16" t="s">
        <v>19</v>
      </c>
      <c r="G11" s="16" t="s">
        <v>20</v>
      </c>
      <c r="H11" s="16" t="s">
        <v>19</v>
      </c>
      <c r="I11" s="16" t="s">
        <v>20</v>
      </c>
      <c r="J11" s="16" t="s">
        <v>19</v>
      </c>
      <c r="K11" s="16" t="s">
        <v>20</v>
      </c>
      <c r="L11" s="16" t="s">
        <v>19</v>
      </c>
      <c r="M11" s="16" t="s">
        <v>20</v>
      </c>
      <c r="N11" s="16" t="s">
        <v>19</v>
      </c>
      <c r="O11" s="16" t="s">
        <v>20</v>
      </c>
      <c r="P11" s="17"/>
      <c r="Q11" s="17"/>
      <c r="R11" s="15" t="s">
        <v>18</v>
      </c>
      <c r="S11" s="16"/>
      <c r="T11" s="16" t="s">
        <v>19</v>
      </c>
      <c r="U11" s="16" t="s">
        <v>20</v>
      </c>
      <c r="V11" s="16" t="s">
        <v>19</v>
      </c>
      <c r="W11" s="16" t="s">
        <v>20</v>
      </c>
      <c r="X11" s="16" t="s">
        <v>19</v>
      </c>
      <c r="Y11" s="16" t="s">
        <v>20</v>
      </c>
      <c r="Z11" s="16" t="s">
        <v>19</v>
      </c>
      <c r="AA11" s="16" t="s">
        <v>20</v>
      </c>
      <c r="AB11" s="16" t="s">
        <v>19</v>
      </c>
      <c r="AC11" s="16" t="s">
        <v>20</v>
      </c>
      <c r="AD11" s="16" t="s">
        <v>19</v>
      </c>
      <c r="AE11" s="16" t="s">
        <v>20</v>
      </c>
      <c r="AF11" s="17"/>
      <c r="AG11" s="18"/>
      <c r="AH11" s="19" t="s">
        <v>18</v>
      </c>
      <c r="AI11" s="16"/>
      <c r="AJ11" s="16" t="s">
        <v>19</v>
      </c>
      <c r="AK11" s="16" t="s">
        <v>20</v>
      </c>
      <c r="AL11" s="16" t="s">
        <v>19</v>
      </c>
      <c r="AM11" s="16" t="s">
        <v>20</v>
      </c>
      <c r="AN11" s="16" t="s">
        <v>19</v>
      </c>
      <c r="AO11" s="16" t="s">
        <v>20</v>
      </c>
      <c r="AP11" s="16" t="s">
        <v>19</v>
      </c>
      <c r="AQ11" s="16" t="s">
        <v>20</v>
      </c>
      <c r="AR11" s="16" t="s">
        <v>19</v>
      </c>
      <c r="AS11" s="16" t="s">
        <v>20</v>
      </c>
      <c r="AT11" s="16" t="s">
        <v>19</v>
      </c>
      <c r="AU11" s="16" t="s">
        <v>20</v>
      </c>
      <c r="AV11" s="17"/>
      <c r="AW11" s="17"/>
      <c r="AX11" s="15" t="s">
        <v>18</v>
      </c>
      <c r="AY11" s="16"/>
      <c r="AZ11" s="16" t="s">
        <v>19</v>
      </c>
      <c r="BA11" s="16" t="s">
        <v>20</v>
      </c>
      <c r="BB11" s="16" t="s">
        <v>19</v>
      </c>
      <c r="BC11" s="16" t="s">
        <v>20</v>
      </c>
      <c r="BD11" s="16" t="s">
        <v>19</v>
      </c>
      <c r="BE11" s="16" t="s">
        <v>20</v>
      </c>
      <c r="BF11" s="16" t="s">
        <v>19</v>
      </c>
      <c r="BG11" s="16" t="s">
        <v>20</v>
      </c>
      <c r="BH11" s="16" t="s">
        <v>19</v>
      </c>
      <c r="BI11" s="16" t="s">
        <v>20</v>
      </c>
      <c r="BJ11" s="16" t="s">
        <v>19</v>
      </c>
      <c r="BK11" s="16" t="s">
        <v>20</v>
      </c>
      <c r="BL11" s="17"/>
      <c r="BM11" s="17"/>
      <c r="BN11" s="20" t="s">
        <v>19</v>
      </c>
      <c r="BO11" s="17" t="s">
        <v>20</v>
      </c>
      <c r="BP11" s="16" t="s">
        <v>21</v>
      </c>
      <c r="BQ11" s="20" t="s">
        <v>19</v>
      </c>
      <c r="BR11" s="17" t="s">
        <v>20</v>
      </c>
      <c r="BS11" s="21"/>
      <c r="BT11" s="21"/>
      <c r="BU11" s="21"/>
      <c r="BV11" s="21"/>
      <c r="BW11" s="22" t="s">
        <v>22</v>
      </c>
      <c r="BX11" s="16" t="s">
        <v>23</v>
      </c>
      <c r="BY11" s="23" t="s">
        <v>24</v>
      </c>
    </row>
    <row r="12" spans="1:77" ht="30.75" customHeight="1" x14ac:dyDescent="0.4">
      <c r="A12" s="1"/>
      <c r="B12" s="24" t="s">
        <v>25</v>
      </c>
      <c r="C12" s="25">
        <v>875</v>
      </c>
      <c r="D12" s="26">
        <v>104</v>
      </c>
      <c r="E12" s="27">
        <v>122</v>
      </c>
      <c r="F12" s="27">
        <v>127</v>
      </c>
      <c r="G12" s="27">
        <v>52</v>
      </c>
      <c r="H12" s="27">
        <v>154</v>
      </c>
      <c r="I12" s="27">
        <v>40</v>
      </c>
      <c r="J12" s="27">
        <v>152</v>
      </c>
      <c r="K12" s="27">
        <v>89</v>
      </c>
      <c r="L12" s="27">
        <v>62</v>
      </c>
      <c r="M12" s="27">
        <v>46</v>
      </c>
      <c r="N12" s="25">
        <f>D12+F12+H12+J12+L12</f>
        <v>599</v>
      </c>
      <c r="O12" s="25">
        <f>E12+G12+I12+K12+M12</f>
        <v>349</v>
      </c>
      <c r="P12" s="28">
        <f>N12+O12</f>
        <v>948</v>
      </c>
      <c r="Q12" s="29">
        <f t="shared" ref="Q12:Q23" si="0">N12/C12</f>
        <v>0.68457142857142861</v>
      </c>
      <c r="R12" s="24" t="s">
        <v>26</v>
      </c>
      <c r="S12" s="25">
        <v>600</v>
      </c>
      <c r="T12" s="26">
        <v>70</v>
      </c>
      <c r="U12" s="27">
        <v>82</v>
      </c>
      <c r="V12" s="27">
        <v>25</v>
      </c>
      <c r="W12" s="27">
        <v>133</v>
      </c>
      <c r="X12" s="27">
        <v>31</v>
      </c>
      <c r="Y12" s="27">
        <v>293</v>
      </c>
      <c r="Z12" s="27">
        <v>0</v>
      </c>
      <c r="AA12" s="27">
        <v>53</v>
      </c>
      <c r="AB12" s="27">
        <v>0</v>
      </c>
      <c r="AC12" s="27">
        <v>20</v>
      </c>
      <c r="AD12" s="25">
        <f>T12+V12+X12+Z12+AB12</f>
        <v>126</v>
      </c>
      <c r="AE12" s="25">
        <f>U12+W12+Y12+AA12+AC12</f>
        <v>581</v>
      </c>
      <c r="AF12" s="28">
        <f>AD12+AE12</f>
        <v>707</v>
      </c>
      <c r="AG12" s="30">
        <f>AD12/S12</f>
        <v>0.21</v>
      </c>
      <c r="AH12" s="31" t="s">
        <v>27</v>
      </c>
      <c r="AI12" s="25">
        <v>13.25</v>
      </c>
      <c r="AJ12" s="133">
        <v>25</v>
      </c>
      <c r="AK12" s="134"/>
      <c r="AL12" s="135">
        <v>21</v>
      </c>
      <c r="AM12" s="136"/>
      <c r="AN12" s="135">
        <v>36</v>
      </c>
      <c r="AO12" s="136"/>
      <c r="AP12" s="135">
        <v>36</v>
      </c>
      <c r="AQ12" s="136"/>
      <c r="AR12" s="135">
        <v>11</v>
      </c>
      <c r="AS12" s="136"/>
      <c r="AT12" s="137">
        <f>AJ12+AL12+AN12+AP12+AR12</f>
        <v>129</v>
      </c>
      <c r="AU12" s="138"/>
      <c r="AV12" s="28">
        <f>AT12+AU12</f>
        <v>129</v>
      </c>
      <c r="AW12" s="29">
        <f>AT12/AI12</f>
        <v>9.7358490566037741</v>
      </c>
      <c r="AX12" s="24" t="s">
        <v>28</v>
      </c>
      <c r="AY12" s="25">
        <v>562.5</v>
      </c>
      <c r="AZ12" s="26"/>
      <c r="BA12" s="27"/>
      <c r="BB12" s="27"/>
      <c r="BC12" s="27"/>
      <c r="BD12" s="27"/>
      <c r="BE12" s="27"/>
      <c r="BF12" s="27">
        <v>55</v>
      </c>
      <c r="BG12" s="27">
        <v>65</v>
      </c>
      <c r="BH12" s="27"/>
      <c r="BI12" s="27"/>
      <c r="BJ12" s="32">
        <f>BH12+BF12+BD12+BB12+AZ12</f>
        <v>55</v>
      </c>
      <c r="BK12" s="32">
        <f>BA12+BC12+BE12+BG12+BI12</f>
        <v>65</v>
      </c>
      <c r="BL12" s="28">
        <f>BJ12+BK12</f>
        <v>120</v>
      </c>
      <c r="BM12" s="29">
        <f>BJ12/AY12</f>
        <v>9.7777777777777783E-2</v>
      </c>
      <c r="BN12" s="33">
        <f>N12+N13+N14+N15+N16+AD12+AD13+AD14+AD15+AD16+AD17+AD18+AD19+AD20+AD21+AD22+AD23+AT17+AT18+AT19+BJ23+BJ22+BJ21+BJ20+BJ19+BJ18+BJ17+BJ16+BJ15+BJ14+BJ13+BJ12+BJ24</f>
        <v>14912</v>
      </c>
      <c r="BO12" s="34">
        <f>O12+O13+O14+O15+O16+O17+O18+O19+O20+O21+O22+AE12+AE13+AE14+AE15+AE16+AE17+AE18+AE19+AE20+AE21+AE22+AE23+AE24+AU12+AU13+AU14+AU15+AU16+AU17+AU18+AU19+BK23+BK22+BK21+BK20+BK19+BK18+BK17+BK16+BK15+BK14+BK13+BK12+BK24</f>
        <v>17569</v>
      </c>
      <c r="BP12" s="35">
        <f>BN12+BO12</f>
        <v>32481</v>
      </c>
      <c r="BQ12" s="36"/>
      <c r="BR12" s="36"/>
      <c r="BS12" s="36"/>
      <c r="BT12" s="36"/>
      <c r="BU12" s="36"/>
      <c r="BV12" s="36"/>
      <c r="BW12" s="37" t="s">
        <v>29</v>
      </c>
      <c r="BX12" s="37" t="s">
        <v>30</v>
      </c>
      <c r="BY12" s="37" t="s">
        <v>31</v>
      </c>
    </row>
    <row r="13" spans="1:77" ht="30.75" customHeight="1" x14ac:dyDescent="0.25">
      <c r="A13" s="1"/>
      <c r="B13" s="24" t="s">
        <v>32</v>
      </c>
      <c r="C13" s="25">
        <v>162.5</v>
      </c>
      <c r="D13" s="26">
        <v>65</v>
      </c>
      <c r="E13" s="27">
        <v>67</v>
      </c>
      <c r="F13" s="27">
        <v>200</v>
      </c>
      <c r="G13" s="27">
        <v>91</v>
      </c>
      <c r="H13" s="27">
        <v>55</v>
      </c>
      <c r="I13" s="27">
        <v>80</v>
      </c>
      <c r="J13" s="27">
        <v>103</v>
      </c>
      <c r="K13" s="27">
        <v>108</v>
      </c>
      <c r="L13" s="27">
        <v>117</v>
      </c>
      <c r="M13" s="27">
        <v>89</v>
      </c>
      <c r="N13" s="25">
        <f t="shared" ref="N13:O23" si="1">D13+F13+H13+J13+L13</f>
        <v>540</v>
      </c>
      <c r="O13" s="25">
        <f t="shared" si="1"/>
        <v>435</v>
      </c>
      <c r="P13" s="28">
        <f t="shared" ref="P13:P23" si="2">N13+O13</f>
        <v>975</v>
      </c>
      <c r="Q13" s="29">
        <f t="shared" si="0"/>
        <v>3.3230769230769233</v>
      </c>
      <c r="R13" s="24" t="s">
        <v>33</v>
      </c>
      <c r="S13" s="25">
        <v>571</v>
      </c>
      <c r="T13" s="26">
        <v>40</v>
      </c>
      <c r="U13" s="27">
        <v>71</v>
      </c>
      <c r="V13" s="27">
        <v>114</v>
      </c>
      <c r="W13" s="27">
        <v>191</v>
      </c>
      <c r="X13" s="27">
        <v>61</v>
      </c>
      <c r="Y13" s="27">
        <v>126</v>
      </c>
      <c r="Z13" s="27">
        <v>52</v>
      </c>
      <c r="AA13" s="27">
        <v>120</v>
      </c>
      <c r="AB13" s="27">
        <v>2</v>
      </c>
      <c r="AC13" s="27">
        <v>7</v>
      </c>
      <c r="AD13" s="25">
        <f t="shared" ref="AD13:AE23" si="3">T13+V13+X13+Z13+AB13</f>
        <v>269</v>
      </c>
      <c r="AE13" s="25">
        <f t="shared" si="3"/>
        <v>515</v>
      </c>
      <c r="AF13" s="28">
        <f t="shared" ref="AF13:AF24" si="4">AD13+AE13</f>
        <v>784</v>
      </c>
      <c r="AG13" s="30">
        <f t="shared" ref="AG13:AG24" si="5">AD13/S13</f>
        <v>0.47110332749562173</v>
      </c>
      <c r="AH13" s="31" t="s">
        <v>34</v>
      </c>
      <c r="AI13" s="25">
        <v>71250</v>
      </c>
      <c r="AJ13" s="133"/>
      <c r="AK13" s="134"/>
      <c r="AL13" s="135"/>
      <c r="AM13" s="136"/>
      <c r="AN13" s="135"/>
      <c r="AO13" s="136"/>
      <c r="AP13" s="135"/>
      <c r="AQ13" s="136"/>
      <c r="AR13" s="135"/>
      <c r="AS13" s="136"/>
      <c r="AT13" s="25">
        <f t="shared" ref="AT13:AU19" si="6">AJ13+AL13+AN13+AP13+AR13</f>
        <v>0</v>
      </c>
      <c r="AU13" s="25">
        <f t="shared" si="6"/>
        <v>0</v>
      </c>
      <c r="AV13" s="28">
        <f t="shared" ref="AV13:AV19" si="7">AT13+AU13</f>
        <v>0</v>
      </c>
      <c r="AW13" s="29">
        <f t="shared" ref="AW13:AW19" si="8">AT13/AI13</f>
        <v>0</v>
      </c>
      <c r="AX13" s="24" t="s">
        <v>35</v>
      </c>
      <c r="AY13" s="25">
        <v>562.5</v>
      </c>
      <c r="AZ13" s="26">
        <v>168</v>
      </c>
      <c r="BA13" s="27">
        <v>143</v>
      </c>
      <c r="BB13" s="27">
        <v>213</v>
      </c>
      <c r="BC13" s="27">
        <v>165</v>
      </c>
      <c r="BD13" s="27">
        <v>209</v>
      </c>
      <c r="BE13" s="27">
        <v>200</v>
      </c>
      <c r="BF13" s="27">
        <v>199</v>
      </c>
      <c r="BG13" s="27">
        <v>171</v>
      </c>
      <c r="BH13" s="27">
        <v>96</v>
      </c>
      <c r="BI13" s="27">
        <v>68</v>
      </c>
      <c r="BJ13" s="32">
        <f t="shared" ref="BJ13:BJ22" si="9">BH13+BF13+BD13+BB13+AZ13</f>
        <v>885</v>
      </c>
      <c r="BK13" s="32">
        <f t="shared" ref="BK13:BK23" si="10">BA13+BC13+BE13+BG13+BI13</f>
        <v>747</v>
      </c>
      <c r="BL13" s="28">
        <f t="shared" ref="BL13:BL24" si="11">BJ13+BK13</f>
        <v>1632</v>
      </c>
      <c r="BM13" s="29">
        <f t="shared" ref="BM13:BM23" si="12">BJ13/AY13</f>
        <v>1.5733333333333333</v>
      </c>
      <c r="BN13" s="129" t="s">
        <v>36</v>
      </c>
      <c r="BO13" s="130"/>
      <c r="BP13" s="27"/>
      <c r="BQ13" s="36"/>
      <c r="BR13" s="36"/>
      <c r="BS13" s="36"/>
      <c r="BT13" s="36"/>
      <c r="BU13" s="36"/>
      <c r="BV13" s="36"/>
      <c r="BW13" s="37" t="s">
        <v>37</v>
      </c>
      <c r="BX13" s="37" t="s">
        <v>38</v>
      </c>
      <c r="BY13" s="37" t="s">
        <v>39</v>
      </c>
    </row>
    <row r="14" spans="1:77" ht="30.75" customHeight="1" x14ac:dyDescent="0.25">
      <c r="A14" s="1"/>
      <c r="B14" s="24" t="s">
        <v>40</v>
      </c>
      <c r="C14" s="25">
        <v>125</v>
      </c>
      <c r="D14" s="26">
        <v>20</v>
      </c>
      <c r="E14" s="27">
        <v>56</v>
      </c>
      <c r="F14" s="27">
        <v>72</v>
      </c>
      <c r="G14" s="27">
        <v>63</v>
      </c>
      <c r="H14" s="27">
        <v>30</v>
      </c>
      <c r="I14" s="27">
        <v>43</v>
      </c>
      <c r="J14" s="27">
        <v>11</v>
      </c>
      <c r="K14" s="27">
        <v>11</v>
      </c>
      <c r="L14" s="27">
        <v>7</v>
      </c>
      <c r="M14" s="27">
        <v>4</v>
      </c>
      <c r="N14" s="25">
        <f t="shared" si="1"/>
        <v>140</v>
      </c>
      <c r="O14" s="25">
        <f t="shared" si="1"/>
        <v>177</v>
      </c>
      <c r="P14" s="28">
        <f t="shared" si="2"/>
        <v>317</v>
      </c>
      <c r="Q14" s="29">
        <f t="shared" si="0"/>
        <v>1.1200000000000001</v>
      </c>
      <c r="R14" s="24" t="s">
        <v>41</v>
      </c>
      <c r="S14" s="25">
        <v>371</v>
      </c>
      <c r="T14" s="26">
        <v>76</v>
      </c>
      <c r="U14" s="27">
        <v>87</v>
      </c>
      <c r="V14" s="27">
        <v>77</v>
      </c>
      <c r="W14" s="27">
        <v>111</v>
      </c>
      <c r="X14" s="27">
        <v>40</v>
      </c>
      <c r="Y14" s="27">
        <v>60</v>
      </c>
      <c r="Z14" s="27">
        <v>194</v>
      </c>
      <c r="AA14" s="27">
        <v>243</v>
      </c>
      <c r="AB14" s="27">
        <v>35</v>
      </c>
      <c r="AC14" s="27">
        <v>21</v>
      </c>
      <c r="AD14" s="25">
        <f t="shared" si="3"/>
        <v>422</v>
      </c>
      <c r="AE14" s="25">
        <f t="shared" si="3"/>
        <v>522</v>
      </c>
      <c r="AF14" s="28">
        <f t="shared" si="4"/>
        <v>944</v>
      </c>
      <c r="AG14" s="30">
        <f t="shared" si="5"/>
        <v>1.1374663072776281</v>
      </c>
      <c r="AH14" s="31" t="s">
        <v>42</v>
      </c>
      <c r="AI14" s="25">
        <v>23.75</v>
      </c>
      <c r="AJ14" s="133"/>
      <c r="AK14" s="134"/>
      <c r="AL14" s="135"/>
      <c r="AM14" s="136"/>
      <c r="AN14" s="135"/>
      <c r="AO14" s="136"/>
      <c r="AP14" s="135"/>
      <c r="AQ14" s="136"/>
      <c r="AR14" s="135"/>
      <c r="AS14" s="136"/>
      <c r="AT14" s="25">
        <f t="shared" si="6"/>
        <v>0</v>
      </c>
      <c r="AU14" s="25">
        <f t="shared" si="6"/>
        <v>0</v>
      </c>
      <c r="AV14" s="28">
        <f t="shared" si="7"/>
        <v>0</v>
      </c>
      <c r="AW14" s="29">
        <f t="shared" si="8"/>
        <v>0</v>
      </c>
      <c r="AX14" s="24" t="s">
        <v>43</v>
      </c>
      <c r="AY14" s="25">
        <v>2225</v>
      </c>
      <c r="AZ14" s="26"/>
      <c r="BA14" s="27">
        <v>86</v>
      </c>
      <c r="BB14" s="27"/>
      <c r="BC14" s="27"/>
      <c r="BD14" s="27"/>
      <c r="BE14" s="27"/>
      <c r="BF14" s="27"/>
      <c r="BG14" s="27">
        <v>36</v>
      </c>
      <c r="BH14" s="27"/>
      <c r="BI14" s="27"/>
      <c r="BJ14" s="32">
        <f t="shared" si="9"/>
        <v>0</v>
      </c>
      <c r="BK14" s="32">
        <f t="shared" si="10"/>
        <v>122</v>
      </c>
      <c r="BL14" s="28">
        <f t="shared" si="11"/>
        <v>122</v>
      </c>
      <c r="BM14" s="29">
        <f t="shared" si="12"/>
        <v>0</v>
      </c>
      <c r="BN14" s="20" t="s">
        <v>19</v>
      </c>
      <c r="BO14" s="17" t="s">
        <v>20</v>
      </c>
      <c r="BP14" s="27"/>
      <c r="BQ14" s="36"/>
      <c r="BR14" s="36"/>
      <c r="BS14" s="36"/>
      <c r="BT14" s="36"/>
      <c r="BU14" s="36"/>
      <c r="BV14" s="36"/>
      <c r="BW14" s="37" t="s">
        <v>44</v>
      </c>
      <c r="BX14" s="37"/>
      <c r="BY14" s="37" t="s">
        <v>45</v>
      </c>
    </row>
    <row r="15" spans="1:77" ht="39.75" customHeight="1" x14ac:dyDescent="0.25">
      <c r="A15" s="1"/>
      <c r="B15" s="24" t="s">
        <v>46</v>
      </c>
      <c r="C15" s="25">
        <v>250</v>
      </c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5">
        <f t="shared" si="1"/>
        <v>0</v>
      </c>
      <c r="O15" s="25">
        <f t="shared" si="1"/>
        <v>0</v>
      </c>
      <c r="P15" s="28">
        <f t="shared" si="2"/>
        <v>0</v>
      </c>
      <c r="Q15" s="29">
        <f t="shared" si="0"/>
        <v>0</v>
      </c>
      <c r="R15" s="24" t="s">
        <v>47</v>
      </c>
      <c r="S15" s="25">
        <v>371</v>
      </c>
      <c r="T15" s="26">
        <v>6</v>
      </c>
      <c r="U15" s="27">
        <v>7</v>
      </c>
      <c r="V15" s="27">
        <v>85</v>
      </c>
      <c r="W15" s="27">
        <v>225</v>
      </c>
      <c r="X15" s="27">
        <v>215</v>
      </c>
      <c r="Y15" s="27">
        <v>229</v>
      </c>
      <c r="Z15" s="27">
        <v>3</v>
      </c>
      <c r="AA15" s="27">
        <v>6</v>
      </c>
      <c r="AB15" s="27">
        <v>63</v>
      </c>
      <c r="AC15" s="27">
        <v>63</v>
      </c>
      <c r="AD15" s="25">
        <f t="shared" si="3"/>
        <v>372</v>
      </c>
      <c r="AE15" s="25">
        <f t="shared" si="3"/>
        <v>530</v>
      </c>
      <c r="AF15" s="28">
        <f t="shared" si="4"/>
        <v>902</v>
      </c>
      <c r="AG15" s="30">
        <f t="shared" si="5"/>
        <v>1.0026954177897573</v>
      </c>
      <c r="AH15" s="31" t="s">
        <v>48</v>
      </c>
      <c r="AI15" s="25">
        <v>42.5</v>
      </c>
      <c r="AJ15" s="133"/>
      <c r="AK15" s="134"/>
      <c r="AL15" s="135"/>
      <c r="AM15" s="136"/>
      <c r="AN15" s="135"/>
      <c r="AO15" s="136"/>
      <c r="AP15" s="135"/>
      <c r="AQ15" s="136"/>
      <c r="AR15" s="135"/>
      <c r="AS15" s="136"/>
      <c r="AT15" s="25">
        <f t="shared" si="6"/>
        <v>0</v>
      </c>
      <c r="AU15" s="25">
        <f t="shared" si="6"/>
        <v>0</v>
      </c>
      <c r="AV15" s="28">
        <f t="shared" si="7"/>
        <v>0</v>
      </c>
      <c r="AW15" s="29">
        <f t="shared" si="8"/>
        <v>0</v>
      </c>
      <c r="AX15" s="24" t="s">
        <v>49</v>
      </c>
      <c r="AY15" s="25">
        <v>725</v>
      </c>
      <c r="AZ15" s="26">
        <v>11</v>
      </c>
      <c r="BA15" s="27">
        <v>19</v>
      </c>
      <c r="BB15" s="27">
        <v>12</v>
      </c>
      <c r="BC15" s="27">
        <v>16</v>
      </c>
      <c r="BD15" s="27">
        <v>11</v>
      </c>
      <c r="BE15" s="27">
        <v>26</v>
      </c>
      <c r="BF15" s="27">
        <v>39</v>
      </c>
      <c r="BG15" s="27">
        <v>87</v>
      </c>
      <c r="BH15" s="27">
        <v>13</v>
      </c>
      <c r="BI15" s="27">
        <v>16</v>
      </c>
      <c r="BJ15" s="32">
        <f t="shared" si="9"/>
        <v>86</v>
      </c>
      <c r="BK15" s="32">
        <f t="shared" si="10"/>
        <v>164</v>
      </c>
      <c r="BL15" s="28">
        <f t="shared" si="11"/>
        <v>250</v>
      </c>
      <c r="BM15" s="29">
        <f t="shared" si="12"/>
        <v>0.11862068965517242</v>
      </c>
      <c r="BN15" s="33">
        <f>N12+N13+N14+N15+N16</f>
        <v>1548</v>
      </c>
      <c r="BO15" s="34">
        <f>O12+O13+O14+O15+O16</f>
        <v>1134</v>
      </c>
      <c r="BP15" s="27">
        <f>BN15+BO15</f>
        <v>2682</v>
      </c>
      <c r="BQ15" s="36"/>
      <c r="BR15" s="36"/>
      <c r="BS15" s="36"/>
      <c r="BT15" s="36"/>
      <c r="BU15" s="36"/>
      <c r="BV15" s="36"/>
      <c r="BW15" s="37" t="s">
        <v>50</v>
      </c>
      <c r="BX15" s="37"/>
      <c r="BY15" s="37" t="s">
        <v>51</v>
      </c>
    </row>
    <row r="16" spans="1:77" ht="33.75" customHeight="1" x14ac:dyDescent="0.25">
      <c r="A16" s="1"/>
      <c r="B16" s="24" t="s">
        <v>52</v>
      </c>
      <c r="C16" s="25">
        <v>375</v>
      </c>
      <c r="D16" s="26"/>
      <c r="E16" s="27"/>
      <c r="F16" s="27">
        <v>157</v>
      </c>
      <c r="G16" s="27">
        <v>94</v>
      </c>
      <c r="H16" s="27">
        <v>24</v>
      </c>
      <c r="I16" s="27">
        <v>32</v>
      </c>
      <c r="J16" s="27">
        <v>88</v>
      </c>
      <c r="K16" s="27">
        <v>47</v>
      </c>
      <c r="L16" s="27"/>
      <c r="M16" s="27"/>
      <c r="N16" s="25">
        <f t="shared" si="1"/>
        <v>269</v>
      </c>
      <c r="O16" s="25">
        <f t="shared" si="1"/>
        <v>173</v>
      </c>
      <c r="P16" s="28">
        <f t="shared" si="2"/>
        <v>442</v>
      </c>
      <c r="Q16" s="29">
        <f t="shared" si="0"/>
        <v>0.71733333333333338</v>
      </c>
      <c r="R16" s="24" t="s">
        <v>53</v>
      </c>
      <c r="S16" s="25">
        <v>171</v>
      </c>
      <c r="T16" s="26">
        <v>6</v>
      </c>
      <c r="U16" s="27">
        <v>7</v>
      </c>
      <c r="V16" s="27">
        <v>17</v>
      </c>
      <c r="W16" s="27">
        <v>8</v>
      </c>
      <c r="X16" s="27">
        <v>1</v>
      </c>
      <c r="Y16" s="27">
        <v>2</v>
      </c>
      <c r="Z16" s="27"/>
      <c r="AA16" s="27"/>
      <c r="AB16" s="27"/>
      <c r="AC16" s="27"/>
      <c r="AD16" s="25">
        <f t="shared" si="3"/>
        <v>24</v>
      </c>
      <c r="AE16" s="25">
        <f t="shared" si="3"/>
        <v>17</v>
      </c>
      <c r="AF16" s="28">
        <f t="shared" si="4"/>
        <v>41</v>
      </c>
      <c r="AG16" s="30">
        <f t="shared" si="5"/>
        <v>0.14035087719298245</v>
      </c>
      <c r="AH16" s="31" t="s">
        <v>54</v>
      </c>
      <c r="AI16" s="25">
        <v>15</v>
      </c>
      <c r="AJ16" s="133"/>
      <c r="AK16" s="134"/>
      <c r="AL16" s="135"/>
      <c r="AM16" s="136"/>
      <c r="AN16" s="135"/>
      <c r="AO16" s="136"/>
      <c r="AP16" s="135"/>
      <c r="AQ16" s="136"/>
      <c r="AR16" s="135"/>
      <c r="AS16" s="136"/>
      <c r="AT16" s="25">
        <f t="shared" si="6"/>
        <v>0</v>
      </c>
      <c r="AU16" s="25">
        <f t="shared" si="6"/>
        <v>0</v>
      </c>
      <c r="AV16" s="28">
        <f t="shared" si="7"/>
        <v>0</v>
      </c>
      <c r="AW16" s="29">
        <f t="shared" si="8"/>
        <v>0</v>
      </c>
      <c r="AX16" s="24" t="s">
        <v>55</v>
      </c>
      <c r="AY16" s="25">
        <v>1312.5</v>
      </c>
      <c r="AZ16" s="26"/>
      <c r="BA16" s="27"/>
      <c r="BB16" s="27"/>
      <c r="BC16" s="27"/>
      <c r="BD16" s="27">
        <v>26</v>
      </c>
      <c r="BE16" s="27">
        <v>53</v>
      </c>
      <c r="BF16" s="27">
        <v>122</v>
      </c>
      <c r="BG16" s="27">
        <v>85</v>
      </c>
      <c r="BH16" s="27"/>
      <c r="BI16" s="27"/>
      <c r="BJ16" s="32">
        <f t="shared" si="9"/>
        <v>148</v>
      </c>
      <c r="BK16" s="32">
        <f t="shared" si="10"/>
        <v>138</v>
      </c>
      <c r="BL16" s="28">
        <f t="shared" si="11"/>
        <v>286</v>
      </c>
      <c r="BM16" s="29">
        <f t="shared" si="12"/>
        <v>0.11276190476190476</v>
      </c>
      <c r="BN16" s="129" t="s">
        <v>56</v>
      </c>
      <c r="BO16" s="130"/>
      <c r="BP16" s="27"/>
      <c r="BQ16" s="36"/>
      <c r="BR16" s="36"/>
      <c r="BS16" s="36"/>
      <c r="BT16" s="36"/>
      <c r="BU16" s="36"/>
      <c r="BV16" s="36"/>
      <c r="BW16" s="37" t="s">
        <v>57</v>
      </c>
      <c r="BX16" s="37"/>
      <c r="BY16" s="37" t="s">
        <v>58</v>
      </c>
    </row>
    <row r="17" spans="1:77" ht="30.75" customHeight="1" x14ac:dyDescent="0.25">
      <c r="A17" s="1"/>
      <c r="B17" s="38" t="s">
        <v>59</v>
      </c>
      <c r="C17" s="25">
        <v>13.75</v>
      </c>
      <c r="D17" s="133">
        <v>3</v>
      </c>
      <c r="E17" s="134"/>
      <c r="F17" s="135">
        <v>11</v>
      </c>
      <c r="G17" s="136"/>
      <c r="H17" s="135">
        <v>5</v>
      </c>
      <c r="I17" s="136"/>
      <c r="J17" s="135">
        <v>3</v>
      </c>
      <c r="K17" s="136"/>
      <c r="L17" s="135">
        <v>1</v>
      </c>
      <c r="M17" s="136"/>
      <c r="N17" s="137">
        <f>D17+F17+H17+J17+L17</f>
        <v>23</v>
      </c>
      <c r="O17" s="138"/>
      <c r="P17" s="28">
        <f t="shared" si="2"/>
        <v>23</v>
      </c>
      <c r="Q17" s="29">
        <f t="shared" si="0"/>
        <v>1.6727272727272726</v>
      </c>
      <c r="R17" s="24" t="s">
        <v>60</v>
      </c>
      <c r="S17" s="25">
        <v>142</v>
      </c>
      <c r="T17" s="26"/>
      <c r="U17" s="27"/>
      <c r="V17" s="27"/>
      <c r="W17" s="27"/>
      <c r="X17" s="27"/>
      <c r="Y17" s="27"/>
      <c r="Z17" s="27"/>
      <c r="AA17" s="27"/>
      <c r="AB17" s="27">
        <v>0</v>
      </c>
      <c r="AC17" s="27">
        <v>125</v>
      </c>
      <c r="AD17" s="25">
        <f t="shared" si="3"/>
        <v>0</v>
      </c>
      <c r="AE17" s="25">
        <f t="shared" si="3"/>
        <v>125</v>
      </c>
      <c r="AF17" s="28">
        <f t="shared" si="4"/>
        <v>125</v>
      </c>
      <c r="AG17" s="30">
        <f t="shared" si="5"/>
        <v>0</v>
      </c>
      <c r="AH17" s="39" t="s">
        <v>61</v>
      </c>
      <c r="AI17" s="25"/>
      <c r="AJ17" s="26">
        <v>48</v>
      </c>
      <c r="AK17" s="27">
        <v>56</v>
      </c>
      <c r="AL17" s="27">
        <v>158</v>
      </c>
      <c r="AM17" s="27">
        <v>422</v>
      </c>
      <c r="AN17" s="27">
        <v>42</v>
      </c>
      <c r="AO17" s="27">
        <v>59</v>
      </c>
      <c r="AP17" s="27">
        <v>38</v>
      </c>
      <c r="AQ17" s="27">
        <v>107</v>
      </c>
      <c r="AR17" s="27"/>
      <c r="AS17" s="27"/>
      <c r="AT17" s="25">
        <f t="shared" si="6"/>
        <v>286</v>
      </c>
      <c r="AU17" s="25">
        <f t="shared" si="6"/>
        <v>644</v>
      </c>
      <c r="AV17" s="28">
        <f t="shared" si="7"/>
        <v>930</v>
      </c>
      <c r="AW17" s="29" t="e">
        <f t="shared" si="8"/>
        <v>#DIV/0!</v>
      </c>
      <c r="AX17" s="24" t="s">
        <v>62</v>
      </c>
      <c r="AY17" s="25">
        <v>500</v>
      </c>
      <c r="AZ17" s="26"/>
      <c r="BA17" s="27">
        <v>10</v>
      </c>
      <c r="BB17" s="27">
        <v>77</v>
      </c>
      <c r="BC17" s="27">
        <v>68</v>
      </c>
      <c r="BD17" s="27"/>
      <c r="BE17" s="27">
        <v>9</v>
      </c>
      <c r="BF17" s="27">
        <v>75</v>
      </c>
      <c r="BG17" s="27">
        <v>75</v>
      </c>
      <c r="BH17" s="27"/>
      <c r="BI17" s="27"/>
      <c r="BJ17" s="32">
        <f t="shared" si="9"/>
        <v>152</v>
      </c>
      <c r="BK17" s="32">
        <f t="shared" si="10"/>
        <v>162</v>
      </c>
      <c r="BL17" s="28">
        <f t="shared" si="11"/>
        <v>314</v>
      </c>
      <c r="BM17" s="29">
        <f t="shared" si="12"/>
        <v>0.30399999999999999</v>
      </c>
      <c r="BN17" s="20" t="s">
        <v>19</v>
      </c>
      <c r="BO17" s="17" t="s">
        <v>20</v>
      </c>
      <c r="BP17" s="27"/>
      <c r="BQ17" s="36"/>
      <c r="BR17" s="36"/>
      <c r="BS17" s="36"/>
      <c r="BT17" s="36"/>
      <c r="BU17" s="36"/>
      <c r="BV17" s="36"/>
      <c r="BW17" s="37" t="s">
        <v>63</v>
      </c>
      <c r="BX17" s="37"/>
      <c r="BY17" s="40"/>
    </row>
    <row r="18" spans="1:77" ht="30" customHeight="1" x14ac:dyDescent="0.25">
      <c r="A18" s="1"/>
      <c r="B18" s="38" t="s">
        <v>64</v>
      </c>
      <c r="C18" s="25">
        <v>13.75</v>
      </c>
      <c r="D18" s="133">
        <v>4</v>
      </c>
      <c r="E18" s="134"/>
      <c r="F18" s="135">
        <v>9</v>
      </c>
      <c r="G18" s="136"/>
      <c r="H18" s="135">
        <v>5</v>
      </c>
      <c r="I18" s="136"/>
      <c r="J18" s="135">
        <v>1</v>
      </c>
      <c r="K18" s="136"/>
      <c r="L18" s="135">
        <v>2</v>
      </c>
      <c r="M18" s="136"/>
      <c r="N18" s="137">
        <f>D18+F18+H18+J18+L18</f>
        <v>21</v>
      </c>
      <c r="O18" s="138"/>
      <c r="P18" s="28">
        <f t="shared" si="2"/>
        <v>21</v>
      </c>
      <c r="Q18" s="29">
        <f t="shared" si="0"/>
        <v>1.5272727272727273</v>
      </c>
      <c r="R18" s="24" t="s">
        <v>65</v>
      </c>
      <c r="S18" s="25">
        <v>3125</v>
      </c>
      <c r="T18" s="26">
        <v>648</v>
      </c>
      <c r="U18" s="27">
        <v>627</v>
      </c>
      <c r="V18" s="27">
        <v>280</v>
      </c>
      <c r="W18" s="27">
        <v>294</v>
      </c>
      <c r="X18" s="27">
        <v>302</v>
      </c>
      <c r="Y18" s="27">
        <v>332</v>
      </c>
      <c r="Z18" s="27">
        <v>638</v>
      </c>
      <c r="AA18" s="27">
        <v>732</v>
      </c>
      <c r="AB18" s="27">
        <v>286</v>
      </c>
      <c r="AC18" s="27">
        <v>188</v>
      </c>
      <c r="AD18" s="25">
        <f t="shared" si="3"/>
        <v>2154</v>
      </c>
      <c r="AE18" s="25">
        <f t="shared" si="3"/>
        <v>2173</v>
      </c>
      <c r="AF18" s="28">
        <f t="shared" si="4"/>
        <v>4327</v>
      </c>
      <c r="AG18" s="30">
        <f t="shared" si="5"/>
        <v>0.68928</v>
      </c>
      <c r="AH18" s="39" t="s">
        <v>66</v>
      </c>
      <c r="AI18" s="25"/>
      <c r="AJ18" s="26"/>
      <c r="AK18" s="27"/>
      <c r="AL18" s="27">
        <v>6</v>
      </c>
      <c r="AM18" s="27">
        <v>8</v>
      </c>
      <c r="AN18" s="27">
        <v>14</v>
      </c>
      <c r="AO18" s="27">
        <v>19</v>
      </c>
      <c r="AP18" s="27">
        <v>13</v>
      </c>
      <c r="AQ18" s="27">
        <v>56</v>
      </c>
      <c r="AR18" s="27"/>
      <c r="AS18" s="27"/>
      <c r="AT18" s="25">
        <f t="shared" si="6"/>
        <v>33</v>
      </c>
      <c r="AU18" s="25">
        <f t="shared" si="6"/>
        <v>83</v>
      </c>
      <c r="AV18" s="28">
        <f t="shared" si="7"/>
        <v>116</v>
      </c>
      <c r="AW18" s="29" t="e">
        <f t="shared" si="8"/>
        <v>#DIV/0!</v>
      </c>
      <c r="AX18" s="24" t="s">
        <v>67</v>
      </c>
      <c r="AY18" s="25"/>
      <c r="AZ18" s="26"/>
      <c r="BA18" s="27"/>
      <c r="BB18" s="27"/>
      <c r="BC18" s="27"/>
      <c r="BD18" s="27"/>
      <c r="BE18" s="27"/>
      <c r="BF18" s="27"/>
      <c r="BG18" s="27"/>
      <c r="BH18" s="27"/>
      <c r="BI18" s="27"/>
      <c r="BJ18" s="32">
        <f t="shared" si="9"/>
        <v>0</v>
      </c>
      <c r="BK18" s="32">
        <f t="shared" si="10"/>
        <v>0</v>
      </c>
      <c r="BL18" s="28">
        <f t="shared" si="11"/>
        <v>0</v>
      </c>
      <c r="BM18" s="29" t="e">
        <f t="shared" si="12"/>
        <v>#DIV/0!</v>
      </c>
      <c r="BN18" s="33">
        <f>AD12+AD13+AD14+AD15+AD16+AD17+AD18+AD19+AD20+AD21+AD22+AD23</f>
        <v>11460</v>
      </c>
      <c r="BO18" s="34">
        <f>AE12+AE13+AE14+AE15+AE16+AE17+AE18+AE19+AE20+AE21+AE22+AE23</f>
        <v>13520</v>
      </c>
      <c r="BP18" s="27">
        <f t="shared" ref="BP18:BP21" si="13">BN18+BO18</f>
        <v>24980</v>
      </c>
      <c r="BQ18" s="36"/>
      <c r="BR18" s="36"/>
      <c r="BS18" s="36"/>
      <c r="BT18" s="36"/>
      <c r="BU18" s="36"/>
      <c r="BV18" s="36"/>
      <c r="BW18" s="37" t="s">
        <v>68</v>
      </c>
      <c r="BX18" s="37"/>
      <c r="BY18" s="40"/>
    </row>
    <row r="19" spans="1:77" ht="32.25" customHeight="1" thickBot="1" x14ac:dyDescent="0.3">
      <c r="A19" s="1"/>
      <c r="B19" s="38" t="s">
        <v>69</v>
      </c>
      <c r="C19" s="25">
        <v>160</v>
      </c>
      <c r="D19" s="133">
        <v>95</v>
      </c>
      <c r="E19" s="134"/>
      <c r="F19" s="135">
        <v>87</v>
      </c>
      <c r="G19" s="136"/>
      <c r="H19" s="135">
        <v>90</v>
      </c>
      <c r="I19" s="136"/>
      <c r="J19" s="135">
        <v>116</v>
      </c>
      <c r="K19" s="136"/>
      <c r="L19" s="135">
        <v>25</v>
      </c>
      <c r="M19" s="136"/>
      <c r="N19" s="137">
        <f t="shared" si="1"/>
        <v>413</v>
      </c>
      <c r="O19" s="138"/>
      <c r="P19" s="28">
        <f t="shared" si="2"/>
        <v>413</v>
      </c>
      <c r="Q19" s="29">
        <f t="shared" si="0"/>
        <v>2.5812499999999998</v>
      </c>
      <c r="R19" s="24" t="s">
        <v>70</v>
      </c>
      <c r="S19" s="25">
        <v>8250</v>
      </c>
      <c r="T19" s="26">
        <v>1345</v>
      </c>
      <c r="U19" s="27">
        <v>1376</v>
      </c>
      <c r="V19" s="27">
        <v>1016</v>
      </c>
      <c r="W19" s="27">
        <v>1056</v>
      </c>
      <c r="X19" s="27">
        <v>2252</v>
      </c>
      <c r="Y19" s="27">
        <v>2475</v>
      </c>
      <c r="Z19" s="27">
        <v>1587</v>
      </c>
      <c r="AA19" s="27">
        <v>1540</v>
      </c>
      <c r="AB19" s="27">
        <v>90</v>
      </c>
      <c r="AC19" s="27">
        <v>102</v>
      </c>
      <c r="AD19" s="25">
        <f t="shared" si="3"/>
        <v>6290</v>
      </c>
      <c r="AE19" s="25">
        <f t="shared" si="3"/>
        <v>6549</v>
      </c>
      <c r="AF19" s="28">
        <f t="shared" si="4"/>
        <v>12839</v>
      </c>
      <c r="AG19" s="30">
        <f t="shared" si="5"/>
        <v>0.76242424242424245</v>
      </c>
      <c r="AH19" s="41" t="s">
        <v>71</v>
      </c>
      <c r="AI19" s="42"/>
      <c r="AJ19" s="43">
        <v>56</v>
      </c>
      <c r="AK19" s="44">
        <v>273</v>
      </c>
      <c r="AL19" s="44">
        <v>0</v>
      </c>
      <c r="AM19" s="44">
        <v>39</v>
      </c>
      <c r="AN19" s="44">
        <v>50</v>
      </c>
      <c r="AO19" s="44">
        <v>80</v>
      </c>
      <c r="AP19" s="44">
        <v>107</v>
      </c>
      <c r="AQ19" s="44">
        <v>340</v>
      </c>
      <c r="AR19" s="44"/>
      <c r="AS19" s="44"/>
      <c r="AT19" s="42">
        <f t="shared" si="6"/>
        <v>213</v>
      </c>
      <c r="AU19" s="42">
        <f t="shared" si="6"/>
        <v>732</v>
      </c>
      <c r="AV19" s="28">
        <f t="shared" si="7"/>
        <v>945</v>
      </c>
      <c r="AW19" s="45" t="e">
        <f t="shared" si="8"/>
        <v>#DIV/0!</v>
      </c>
      <c r="AX19" s="24" t="s">
        <v>72</v>
      </c>
      <c r="AY19" s="25">
        <v>750</v>
      </c>
      <c r="AZ19" s="26">
        <v>13</v>
      </c>
      <c r="BA19" s="27">
        <v>16</v>
      </c>
      <c r="BB19" s="27"/>
      <c r="BC19" s="27"/>
      <c r="BD19" s="27"/>
      <c r="BE19" s="27"/>
      <c r="BF19" s="27">
        <v>6</v>
      </c>
      <c r="BG19" s="27">
        <v>5</v>
      </c>
      <c r="BH19" s="27"/>
      <c r="BI19" s="27"/>
      <c r="BJ19" s="32">
        <f t="shared" si="9"/>
        <v>19</v>
      </c>
      <c r="BK19" s="32">
        <f t="shared" si="10"/>
        <v>21</v>
      </c>
      <c r="BL19" s="28">
        <f t="shared" si="11"/>
        <v>40</v>
      </c>
      <c r="BM19" s="29">
        <f t="shared" si="12"/>
        <v>2.5333333333333333E-2</v>
      </c>
      <c r="BN19" s="129" t="s">
        <v>73</v>
      </c>
      <c r="BO19" s="130"/>
      <c r="BP19" s="27"/>
      <c r="BQ19" s="36"/>
      <c r="BR19" s="36"/>
      <c r="BS19" s="36"/>
      <c r="BT19" s="36"/>
      <c r="BU19" s="36"/>
      <c r="BV19" s="36"/>
      <c r="BW19" s="37" t="s">
        <v>74</v>
      </c>
      <c r="BX19" s="37"/>
      <c r="BY19" s="40"/>
    </row>
    <row r="20" spans="1:77" ht="29.25" customHeight="1" x14ac:dyDescent="0.25">
      <c r="A20" s="1"/>
      <c r="B20" s="38" t="s">
        <v>75</v>
      </c>
      <c r="C20" s="25">
        <v>8.5</v>
      </c>
      <c r="D20" s="133">
        <v>4</v>
      </c>
      <c r="E20" s="134"/>
      <c r="F20" s="135">
        <v>4</v>
      </c>
      <c r="G20" s="136"/>
      <c r="H20" s="135">
        <v>4</v>
      </c>
      <c r="I20" s="136"/>
      <c r="J20" s="135">
        <v>3</v>
      </c>
      <c r="K20" s="136"/>
      <c r="L20" s="135">
        <v>2</v>
      </c>
      <c r="M20" s="136"/>
      <c r="N20" s="137">
        <f t="shared" si="1"/>
        <v>17</v>
      </c>
      <c r="O20" s="138"/>
      <c r="P20" s="28">
        <f t="shared" si="2"/>
        <v>17</v>
      </c>
      <c r="Q20" s="29">
        <f t="shared" si="0"/>
        <v>2</v>
      </c>
      <c r="R20" s="24" t="s">
        <v>76</v>
      </c>
      <c r="S20" s="25">
        <v>5375</v>
      </c>
      <c r="T20" s="26">
        <v>95</v>
      </c>
      <c r="U20" s="27">
        <v>128</v>
      </c>
      <c r="V20" s="27">
        <v>323</v>
      </c>
      <c r="W20" s="27">
        <v>220</v>
      </c>
      <c r="X20" s="27">
        <v>446</v>
      </c>
      <c r="Y20" s="27">
        <v>467</v>
      </c>
      <c r="Z20" s="27">
        <v>473</v>
      </c>
      <c r="AA20" s="27">
        <v>488</v>
      </c>
      <c r="AB20" s="27"/>
      <c r="AC20" s="27">
        <v>9</v>
      </c>
      <c r="AD20" s="25">
        <f t="shared" si="3"/>
        <v>1337</v>
      </c>
      <c r="AE20" s="25">
        <f t="shared" si="3"/>
        <v>1312</v>
      </c>
      <c r="AF20" s="28">
        <f t="shared" si="4"/>
        <v>2649</v>
      </c>
      <c r="AG20" s="30">
        <f t="shared" si="5"/>
        <v>0.24874418604651163</v>
      </c>
      <c r="AH20" s="46"/>
      <c r="AI20" s="47"/>
      <c r="AJ20" s="47"/>
      <c r="AK20" s="46"/>
      <c r="AL20" s="46"/>
      <c r="AM20" s="46"/>
      <c r="AN20" s="46"/>
      <c r="AO20" s="46"/>
      <c r="AP20" s="46"/>
      <c r="AQ20" s="46"/>
      <c r="AR20" s="46"/>
      <c r="AS20" s="46"/>
      <c r="AT20" s="47"/>
      <c r="AU20" s="47"/>
      <c r="AV20" s="47"/>
      <c r="AW20" s="48"/>
      <c r="AX20" s="24" t="s">
        <v>77</v>
      </c>
      <c r="AY20" s="25">
        <v>97.5</v>
      </c>
      <c r="AZ20" s="26"/>
      <c r="BA20" s="27"/>
      <c r="BB20" s="27"/>
      <c r="BC20" s="27"/>
      <c r="BD20" s="27"/>
      <c r="BE20" s="27"/>
      <c r="BF20" s="27"/>
      <c r="BG20" s="27"/>
      <c r="BH20" s="27">
        <v>15</v>
      </c>
      <c r="BI20" s="27">
        <v>18</v>
      </c>
      <c r="BJ20" s="32">
        <f t="shared" si="9"/>
        <v>15</v>
      </c>
      <c r="BK20" s="32">
        <f t="shared" si="10"/>
        <v>18</v>
      </c>
      <c r="BL20" s="28">
        <f t="shared" si="11"/>
        <v>33</v>
      </c>
      <c r="BM20" s="29">
        <f t="shared" si="12"/>
        <v>0.15384615384615385</v>
      </c>
      <c r="BN20" s="20" t="s">
        <v>19</v>
      </c>
      <c r="BO20" s="17" t="s">
        <v>20</v>
      </c>
      <c r="BP20" s="27"/>
      <c r="BQ20" s="36"/>
      <c r="BR20" s="36"/>
      <c r="BS20" s="36"/>
      <c r="BT20" s="36"/>
      <c r="BU20" s="36"/>
      <c r="BV20" s="36"/>
      <c r="BW20" s="37" t="s">
        <v>78</v>
      </c>
      <c r="BX20" s="37"/>
      <c r="BY20" s="40"/>
    </row>
    <row r="21" spans="1:77" ht="21.75" customHeight="1" x14ac:dyDescent="0.25">
      <c r="A21" s="1"/>
      <c r="B21" s="38" t="s">
        <v>79</v>
      </c>
      <c r="C21" s="25"/>
      <c r="D21" s="133">
        <v>22</v>
      </c>
      <c r="E21" s="134"/>
      <c r="F21" s="135">
        <v>25</v>
      </c>
      <c r="G21" s="136"/>
      <c r="H21" s="135">
        <v>15</v>
      </c>
      <c r="I21" s="136"/>
      <c r="J21" s="135">
        <v>40</v>
      </c>
      <c r="K21" s="136"/>
      <c r="L21" s="135">
        <v>1</v>
      </c>
      <c r="M21" s="136"/>
      <c r="N21" s="137">
        <f t="shared" si="1"/>
        <v>103</v>
      </c>
      <c r="O21" s="138"/>
      <c r="P21" s="28">
        <f t="shared" si="2"/>
        <v>103</v>
      </c>
      <c r="Q21" s="29" t="e">
        <f t="shared" si="0"/>
        <v>#DIV/0!</v>
      </c>
      <c r="R21" s="24" t="s">
        <v>80</v>
      </c>
      <c r="S21" s="25">
        <v>3750</v>
      </c>
      <c r="T21" s="26">
        <v>40</v>
      </c>
      <c r="U21" s="27">
        <v>73</v>
      </c>
      <c r="V21" s="27">
        <v>10</v>
      </c>
      <c r="W21" s="27">
        <v>39</v>
      </c>
      <c r="X21" s="27">
        <v>16</v>
      </c>
      <c r="Y21" s="27">
        <v>7</v>
      </c>
      <c r="Z21" s="27">
        <v>53</v>
      </c>
      <c r="AA21" s="27">
        <v>74</v>
      </c>
      <c r="AB21" s="27"/>
      <c r="AC21" s="27"/>
      <c r="AD21" s="25">
        <f t="shared" si="3"/>
        <v>119</v>
      </c>
      <c r="AE21" s="25">
        <f t="shared" si="3"/>
        <v>193</v>
      </c>
      <c r="AF21" s="28">
        <f t="shared" si="4"/>
        <v>312</v>
      </c>
      <c r="AG21" s="30">
        <f t="shared" si="5"/>
        <v>3.1733333333333336E-2</v>
      </c>
      <c r="AH21" s="46"/>
      <c r="AI21" s="47"/>
      <c r="AJ21" s="47"/>
      <c r="AK21" s="46"/>
      <c r="AL21" s="46"/>
      <c r="AM21" s="46"/>
      <c r="AN21" s="46"/>
      <c r="AO21" s="46"/>
      <c r="AP21" s="46"/>
      <c r="AQ21" s="46"/>
      <c r="AR21" s="46"/>
      <c r="AS21" s="46"/>
      <c r="AT21" s="47"/>
      <c r="AU21" s="47"/>
      <c r="AV21" s="115">
        <f>SUM(AV17:AV20)</f>
        <v>1991</v>
      </c>
      <c r="AW21" s="48"/>
      <c r="AX21" s="24" t="s">
        <v>81</v>
      </c>
      <c r="AY21" s="25"/>
      <c r="AZ21" s="26"/>
      <c r="BA21" s="27"/>
      <c r="BB21" s="27"/>
      <c r="BC21" s="27"/>
      <c r="BD21" s="27"/>
      <c r="BE21" s="27"/>
      <c r="BF21" s="27"/>
      <c r="BG21" s="27"/>
      <c r="BH21" s="27"/>
      <c r="BI21" s="27"/>
      <c r="BJ21" s="32">
        <f t="shared" si="9"/>
        <v>0</v>
      </c>
      <c r="BK21" s="32">
        <f t="shared" si="10"/>
        <v>0</v>
      </c>
      <c r="BL21" s="28">
        <f t="shared" si="11"/>
        <v>0</v>
      </c>
      <c r="BM21" s="29" t="e">
        <f t="shared" si="12"/>
        <v>#DIV/0!</v>
      </c>
      <c r="BN21" s="33">
        <f>AT17+AT18+AT19</f>
        <v>532</v>
      </c>
      <c r="BO21" s="34">
        <f>AU17+AU18+AU19</f>
        <v>1459</v>
      </c>
      <c r="BP21" s="27">
        <f t="shared" si="13"/>
        <v>1991</v>
      </c>
      <c r="BQ21" s="36"/>
      <c r="BR21" s="36"/>
      <c r="BS21" s="36"/>
      <c r="BT21" s="36"/>
      <c r="BU21" s="36"/>
      <c r="BV21" s="36"/>
      <c r="BW21" s="37" t="s">
        <v>82</v>
      </c>
      <c r="BX21" s="37"/>
      <c r="BY21" s="40"/>
    </row>
    <row r="22" spans="1:77" ht="30" customHeight="1" x14ac:dyDescent="0.25">
      <c r="A22" s="1"/>
      <c r="B22" s="38" t="s">
        <v>83</v>
      </c>
      <c r="C22" s="25">
        <v>7.25</v>
      </c>
      <c r="D22" s="133">
        <v>1</v>
      </c>
      <c r="E22" s="134"/>
      <c r="F22" s="135">
        <v>1</v>
      </c>
      <c r="G22" s="136"/>
      <c r="H22" s="135"/>
      <c r="I22" s="136"/>
      <c r="J22" s="135">
        <v>9</v>
      </c>
      <c r="K22" s="136"/>
      <c r="L22" s="135"/>
      <c r="M22" s="136"/>
      <c r="N22" s="137">
        <f t="shared" si="1"/>
        <v>11</v>
      </c>
      <c r="O22" s="138"/>
      <c r="P22" s="28">
        <f t="shared" si="2"/>
        <v>11</v>
      </c>
      <c r="Q22" s="29">
        <f t="shared" si="0"/>
        <v>1.5172413793103448</v>
      </c>
      <c r="R22" s="24" t="s">
        <v>84</v>
      </c>
      <c r="S22" s="25">
        <v>1000</v>
      </c>
      <c r="T22" s="26">
        <v>124</v>
      </c>
      <c r="U22" s="27">
        <v>236</v>
      </c>
      <c r="V22" s="27">
        <v>94</v>
      </c>
      <c r="W22" s="27">
        <v>169</v>
      </c>
      <c r="X22" s="27">
        <v>30</v>
      </c>
      <c r="Y22" s="27">
        <v>46</v>
      </c>
      <c r="Z22" s="27">
        <v>3</v>
      </c>
      <c r="AA22" s="27">
        <v>16</v>
      </c>
      <c r="AB22" s="27"/>
      <c r="AC22" s="27"/>
      <c r="AD22" s="25">
        <f t="shared" si="3"/>
        <v>251</v>
      </c>
      <c r="AE22" s="25">
        <f t="shared" si="3"/>
        <v>467</v>
      </c>
      <c r="AF22" s="28">
        <f t="shared" si="4"/>
        <v>718</v>
      </c>
      <c r="AG22" s="30">
        <f t="shared" si="5"/>
        <v>0.251</v>
      </c>
      <c r="AH22" s="46"/>
      <c r="AI22" s="47"/>
      <c r="AJ22" s="47"/>
      <c r="AK22" s="46"/>
      <c r="AL22" s="46"/>
      <c r="AM22" s="46"/>
      <c r="AN22" s="46"/>
      <c r="AO22" s="46"/>
      <c r="AP22" s="46"/>
      <c r="AQ22" s="46"/>
      <c r="AR22" s="46"/>
      <c r="AS22" s="46"/>
      <c r="AT22" s="47"/>
      <c r="AU22" s="47"/>
      <c r="AV22" s="47"/>
      <c r="AW22" s="48"/>
      <c r="AX22" s="24" t="s">
        <v>85</v>
      </c>
      <c r="AY22" s="25">
        <v>107.5</v>
      </c>
      <c r="AZ22" s="26"/>
      <c r="BA22" s="27"/>
      <c r="BB22" s="27"/>
      <c r="BC22" s="27"/>
      <c r="BD22" s="27">
        <v>12</v>
      </c>
      <c r="BE22" s="27">
        <v>3</v>
      </c>
      <c r="BF22" s="27"/>
      <c r="BG22" s="27"/>
      <c r="BH22" s="27"/>
      <c r="BI22" s="27"/>
      <c r="BJ22" s="32">
        <f t="shared" si="9"/>
        <v>12</v>
      </c>
      <c r="BK22" s="32">
        <f t="shared" si="10"/>
        <v>3</v>
      </c>
      <c r="BL22" s="28">
        <f t="shared" si="11"/>
        <v>15</v>
      </c>
      <c r="BM22" s="29">
        <f t="shared" si="12"/>
        <v>0.11162790697674418</v>
      </c>
      <c r="BN22" s="129" t="s">
        <v>86</v>
      </c>
      <c r="BO22" s="130"/>
      <c r="BP22" s="27"/>
      <c r="BQ22" s="36"/>
      <c r="BR22" s="36"/>
      <c r="BS22" s="36"/>
      <c r="BT22" s="36"/>
      <c r="BU22" s="36"/>
      <c r="BV22" s="36"/>
      <c r="BW22" s="37" t="s">
        <v>87</v>
      </c>
      <c r="BX22" s="37"/>
      <c r="BY22" s="40"/>
    </row>
    <row r="23" spans="1:77" ht="30" customHeight="1" thickBot="1" x14ac:dyDescent="0.3">
      <c r="A23" s="1"/>
      <c r="B23" s="49" t="s">
        <v>88</v>
      </c>
      <c r="C23" s="42">
        <v>27.5</v>
      </c>
      <c r="D23" s="123">
        <v>18</v>
      </c>
      <c r="E23" s="124"/>
      <c r="F23" s="131">
        <v>22</v>
      </c>
      <c r="G23" s="132"/>
      <c r="H23" s="125">
        <v>32</v>
      </c>
      <c r="I23" s="126"/>
      <c r="J23" s="125">
        <v>76</v>
      </c>
      <c r="K23" s="126"/>
      <c r="L23" s="125">
        <v>10</v>
      </c>
      <c r="M23" s="126"/>
      <c r="N23" s="127">
        <f t="shared" si="1"/>
        <v>158</v>
      </c>
      <c r="O23" s="128"/>
      <c r="P23" s="28">
        <f t="shared" si="2"/>
        <v>158</v>
      </c>
      <c r="Q23" s="29">
        <f t="shared" si="0"/>
        <v>5.7454545454545451</v>
      </c>
      <c r="R23" s="24" t="s">
        <v>89</v>
      </c>
      <c r="S23" s="25">
        <v>715.5</v>
      </c>
      <c r="T23" s="26">
        <v>35</v>
      </c>
      <c r="U23" s="27">
        <v>71</v>
      </c>
      <c r="V23" s="27">
        <v>4</v>
      </c>
      <c r="W23" s="27">
        <v>134</v>
      </c>
      <c r="X23" s="27">
        <v>28</v>
      </c>
      <c r="Y23" s="61">
        <v>117</v>
      </c>
      <c r="Z23" s="27">
        <v>29</v>
      </c>
      <c r="AA23" s="27">
        <v>214</v>
      </c>
      <c r="AB23" s="27"/>
      <c r="AC23" s="27"/>
      <c r="AD23" s="25">
        <f>T23+V23+X23+Z23+AB23</f>
        <v>96</v>
      </c>
      <c r="AE23" s="25">
        <f t="shared" si="3"/>
        <v>536</v>
      </c>
      <c r="AF23" s="28">
        <f t="shared" si="4"/>
        <v>632</v>
      </c>
      <c r="AG23" s="30">
        <f t="shared" si="5"/>
        <v>0.13417190775681342</v>
      </c>
      <c r="AH23" s="46"/>
      <c r="AI23" s="47"/>
      <c r="AJ23" s="47"/>
      <c r="AK23" s="46"/>
      <c r="AL23" s="46"/>
      <c r="AM23" s="46"/>
      <c r="AN23" s="46"/>
      <c r="AO23" s="46"/>
      <c r="AP23" s="46"/>
      <c r="AQ23" s="46"/>
      <c r="AR23" s="46"/>
      <c r="AS23" s="46"/>
      <c r="AT23" s="47"/>
      <c r="AU23" s="47"/>
      <c r="AV23" s="47"/>
      <c r="AW23" s="48"/>
      <c r="AX23" s="50" t="s">
        <v>31</v>
      </c>
      <c r="AY23" s="51">
        <v>212.5</v>
      </c>
      <c r="AZ23" s="52"/>
      <c r="BA23" s="53"/>
      <c r="BB23" s="53"/>
      <c r="BC23" s="53">
        <v>16</v>
      </c>
      <c r="BD23" s="53"/>
      <c r="BE23" s="53"/>
      <c r="BF23" s="53"/>
      <c r="BG23" s="53"/>
      <c r="BH23" s="53"/>
      <c r="BI23" s="53"/>
      <c r="BJ23" s="54">
        <f>BH23+BF23+BD23+BB23+AZ23</f>
        <v>0</v>
      </c>
      <c r="BK23" s="54">
        <f t="shared" si="10"/>
        <v>16</v>
      </c>
      <c r="BL23" s="55">
        <f t="shared" si="11"/>
        <v>16</v>
      </c>
      <c r="BM23" s="29">
        <f t="shared" si="12"/>
        <v>0</v>
      </c>
      <c r="BN23" s="20" t="s">
        <v>19</v>
      </c>
      <c r="BO23" s="17" t="s">
        <v>20</v>
      </c>
      <c r="BP23" s="27"/>
      <c r="BQ23" s="36"/>
      <c r="BR23" s="36"/>
      <c r="BS23" s="36"/>
      <c r="BT23" s="36"/>
      <c r="BU23" s="36"/>
      <c r="BV23" s="36"/>
      <c r="BW23" s="37" t="s">
        <v>90</v>
      </c>
      <c r="BX23" s="37"/>
      <c r="BY23" s="40"/>
    </row>
    <row r="24" spans="1:77" ht="29.25" customHeight="1" thickBot="1" x14ac:dyDescent="0.3">
      <c r="A24" s="1"/>
      <c r="B24" s="46"/>
      <c r="C24" s="47"/>
      <c r="D24" s="47"/>
      <c r="E24" s="56"/>
      <c r="F24" s="56"/>
      <c r="G24" s="56"/>
      <c r="H24" s="56"/>
      <c r="I24" s="56"/>
      <c r="J24" s="56"/>
      <c r="K24" s="56"/>
      <c r="L24" s="56"/>
      <c r="M24" s="56"/>
      <c r="N24" s="47"/>
      <c r="O24" s="47"/>
      <c r="P24" s="47"/>
      <c r="Q24" s="48"/>
      <c r="R24" s="57" t="s">
        <v>91</v>
      </c>
      <c r="S24" s="51">
        <v>147.5</v>
      </c>
      <c r="T24" s="123">
        <v>98</v>
      </c>
      <c r="U24" s="124"/>
      <c r="V24" s="125">
        <v>67</v>
      </c>
      <c r="W24" s="126"/>
      <c r="X24" s="125">
        <v>128</v>
      </c>
      <c r="Y24" s="126"/>
      <c r="Z24" s="125">
        <v>119</v>
      </c>
      <c r="AA24" s="126"/>
      <c r="AB24" s="125">
        <v>24</v>
      </c>
      <c r="AC24" s="126"/>
      <c r="AD24" s="127">
        <f>T24+V24+X24+Z24+AB24</f>
        <v>436</v>
      </c>
      <c r="AE24" s="128"/>
      <c r="AF24" s="28">
        <f t="shared" si="4"/>
        <v>436</v>
      </c>
      <c r="AG24" s="30">
        <f t="shared" si="5"/>
        <v>2.9559322033898305</v>
      </c>
      <c r="AH24" s="46"/>
      <c r="AI24" s="47"/>
      <c r="AJ24" s="47"/>
      <c r="AK24" s="46"/>
      <c r="AL24" s="46"/>
      <c r="AM24" s="46"/>
      <c r="AN24" s="46"/>
      <c r="AO24" s="46"/>
      <c r="AP24" s="46"/>
      <c r="AQ24" s="46"/>
      <c r="AR24" s="46"/>
      <c r="AS24" s="46"/>
      <c r="AT24" s="47"/>
      <c r="AU24" s="47"/>
      <c r="AV24" s="47"/>
      <c r="AW24" s="48"/>
      <c r="AX24" s="58" t="s">
        <v>92</v>
      </c>
      <c r="AY24" s="59"/>
      <c r="AZ24" s="60"/>
      <c r="BA24" s="61"/>
      <c r="BB24" s="61"/>
      <c r="BC24" s="61"/>
      <c r="BD24" s="61"/>
      <c r="BE24" s="61"/>
      <c r="BF24" s="61"/>
      <c r="BG24" s="61"/>
      <c r="BH24" s="61"/>
      <c r="BI24" s="61"/>
      <c r="BJ24" s="59">
        <f>AZ24+BB24+BD24+BF24+BH24</f>
        <v>0</v>
      </c>
      <c r="BK24" s="59">
        <f>BI24+BG24+BE24+BC24+BA24</f>
        <v>0</v>
      </c>
      <c r="BL24" s="59">
        <f t="shared" si="11"/>
        <v>0</v>
      </c>
      <c r="BM24" s="48"/>
      <c r="BN24" s="62">
        <f>BJ12+BJ13+BJ14+BJ15+BJ16+BJ17+BJ18+BJ19+BJ20+BJ21+BJ22+BJ23+BJ24</f>
        <v>1372</v>
      </c>
      <c r="BO24" s="63">
        <f>BK12+BK13+BK14+BK15+BK16+BK17+BK18+BK19+BK20+BK21+BK22+BK23+BK24</f>
        <v>1456</v>
      </c>
      <c r="BP24" s="53">
        <f>BN24+BO24</f>
        <v>2828</v>
      </c>
      <c r="BQ24" s="64"/>
      <c r="BR24" s="64"/>
      <c r="BS24" s="64"/>
      <c r="BT24" s="64"/>
      <c r="BU24" s="64"/>
      <c r="BV24" s="64"/>
      <c r="BW24" s="37" t="s">
        <v>93</v>
      </c>
      <c r="BX24" s="37"/>
      <c r="BY24" s="40"/>
    </row>
    <row r="25" spans="1:77" ht="24.75" customHeight="1" thickBot="1" x14ac:dyDescent="0.45">
      <c r="A25" s="1"/>
      <c r="B25" s="65" t="s">
        <v>94</v>
      </c>
      <c r="C25" s="66">
        <v>1580</v>
      </c>
      <c r="D25" s="47"/>
      <c r="E25" s="56"/>
      <c r="F25" s="56"/>
      <c r="G25" s="56"/>
      <c r="H25" s="56"/>
      <c r="I25" s="56"/>
      <c r="J25" s="56"/>
      <c r="K25" s="56"/>
      <c r="L25" s="56"/>
      <c r="M25" s="56"/>
      <c r="N25" s="47"/>
      <c r="O25" s="47"/>
      <c r="P25" s="113">
        <f>SUM(P12:P16)</f>
        <v>2682</v>
      </c>
      <c r="Q25" s="48"/>
      <c r="R25" s="65" t="s">
        <v>94</v>
      </c>
      <c r="S25" s="66">
        <v>4198</v>
      </c>
      <c r="T25" s="67"/>
      <c r="U25" s="56"/>
      <c r="V25" s="56"/>
      <c r="W25" s="56"/>
      <c r="X25" s="56"/>
      <c r="Y25" s="56"/>
      <c r="Z25" s="56"/>
      <c r="AA25" s="56"/>
      <c r="AB25" s="56"/>
      <c r="AC25" s="56"/>
      <c r="AD25" s="47"/>
      <c r="AE25" s="47"/>
      <c r="AF25" s="47"/>
      <c r="AG25" s="48"/>
      <c r="AH25" s="65" t="s">
        <v>94</v>
      </c>
      <c r="AI25" s="66">
        <v>171</v>
      </c>
      <c r="AJ25" s="47"/>
      <c r="AK25" s="46"/>
      <c r="AL25" s="46"/>
      <c r="AM25" s="46"/>
      <c r="AN25" s="46"/>
      <c r="AO25" s="46"/>
      <c r="AP25" s="46"/>
      <c r="AQ25" s="46"/>
      <c r="AR25" s="46"/>
      <c r="AS25" s="46"/>
      <c r="AT25" s="47"/>
      <c r="AU25" s="47"/>
      <c r="AV25" s="47"/>
      <c r="AW25" s="48"/>
      <c r="AX25" s="65" t="s">
        <v>94</v>
      </c>
      <c r="AY25" s="66">
        <v>100</v>
      </c>
      <c r="AZ25" s="47"/>
      <c r="BA25" s="46"/>
      <c r="BB25" s="46"/>
      <c r="BC25" s="46"/>
      <c r="BD25" s="46"/>
      <c r="BE25" s="46"/>
      <c r="BF25" s="46"/>
      <c r="BG25" s="46"/>
      <c r="BH25" s="46"/>
      <c r="BI25" s="46"/>
      <c r="BJ25" s="47"/>
      <c r="BK25" s="47"/>
      <c r="BL25" s="47"/>
      <c r="BM25" s="48"/>
      <c r="BN25" s="118" t="s">
        <v>14</v>
      </c>
      <c r="BO25" s="119"/>
      <c r="BP25" s="68">
        <f>BP15+BP18+BP21+BP24</f>
        <v>32481</v>
      </c>
      <c r="BQ25" s="69">
        <f>SUM(BQ12:BQ24)</f>
        <v>0</v>
      </c>
      <c r="BR25" s="69">
        <f>SUM(BR12:BR24)</f>
        <v>0</v>
      </c>
      <c r="BS25" s="69"/>
      <c r="BT25" s="69"/>
      <c r="BU25" s="70">
        <f>SUM(BU15:BU24)</f>
        <v>0</v>
      </c>
      <c r="BV25" s="71">
        <f>SUM(BV12:BV24)</f>
        <v>0</v>
      </c>
      <c r="BW25" s="72"/>
      <c r="BX25" s="73"/>
      <c r="BY25" s="74"/>
    </row>
    <row r="26" spans="1:77" ht="22.5" customHeight="1" x14ac:dyDescent="0.5">
      <c r="A26" s="1"/>
      <c r="B26" s="75" t="s">
        <v>95</v>
      </c>
      <c r="C26" s="76">
        <v>457</v>
      </c>
      <c r="D26" s="77"/>
      <c r="E26" s="77"/>
      <c r="F26" s="77"/>
      <c r="G26" s="77"/>
      <c r="H26" s="77"/>
      <c r="I26" s="78"/>
      <c r="J26" s="77"/>
      <c r="K26" s="79"/>
      <c r="L26" s="78"/>
      <c r="M26" s="79"/>
      <c r="N26" s="79"/>
      <c r="O26" s="79"/>
      <c r="P26" s="79"/>
      <c r="Q26" s="79"/>
      <c r="R26" s="75" t="s">
        <v>95</v>
      </c>
      <c r="S26" s="76">
        <v>3661</v>
      </c>
      <c r="T26" s="77"/>
      <c r="U26" s="79"/>
      <c r="V26" s="78"/>
      <c r="W26" s="79"/>
      <c r="X26" s="79"/>
      <c r="Y26" s="79"/>
      <c r="Z26" s="79"/>
      <c r="AA26" s="79"/>
      <c r="AB26" s="78"/>
      <c r="AC26" s="77"/>
      <c r="AD26" s="46"/>
      <c r="AE26" s="47"/>
      <c r="AF26" s="115">
        <f>SUM(AF12:AF23)</f>
        <v>24980</v>
      </c>
      <c r="AG26" s="79"/>
      <c r="AH26" s="75" t="s">
        <v>95</v>
      </c>
      <c r="AI26" s="76">
        <v>296</v>
      </c>
      <c r="AJ26" s="79"/>
      <c r="AK26" s="79"/>
      <c r="AL26" s="78"/>
      <c r="AM26" s="48"/>
      <c r="AN26" s="80"/>
      <c r="AO26" s="79"/>
      <c r="AP26" s="79"/>
      <c r="AQ26" s="79"/>
      <c r="AR26" s="79"/>
      <c r="AS26" s="79"/>
      <c r="AT26" s="79"/>
      <c r="AU26" s="79"/>
      <c r="AV26" s="79"/>
      <c r="AW26" s="79"/>
      <c r="AX26" s="75" t="s">
        <v>95</v>
      </c>
      <c r="AY26" s="76">
        <v>2327</v>
      </c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117">
        <f>SUM(BL12:BL25)</f>
        <v>2828</v>
      </c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1"/>
      <c r="BX26" s="1"/>
      <c r="BY26" s="1"/>
    </row>
    <row r="27" spans="1:77" ht="22.5" customHeight="1" x14ac:dyDescent="0.5">
      <c r="A27" s="1"/>
      <c r="B27" s="75" t="s">
        <v>96</v>
      </c>
      <c r="C27" s="76">
        <v>390</v>
      </c>
      <c r="D27" s="77"/>
      <c r="E27" s="77"/>
      <c r="F27" s="77"/>
      <c r="G27" s="77"/>
      <c r="H27" s="77"/>
      <c r="I27" s="78"/>
      <c r="J27" s="77"/>
      <c r="K27" s="79"/>
      <c r="L27" s="78"/>
      <c r="M27" s="79"/>
      <c r="N27" s="79"/>
      <c r="O27" s="79"/>
      <c r="P27" s="79"/>
      <c r="Q27" s="79"/>
      <c r="R27" s="75" t="s">
        <v>96</v>
      </c>
      <c r="S27" s="76">
        <v>12613</v>
      </c>
      <c r="T27" s="77"/>
      <c r="U27" s="79"/>
      <c r="V27" s="78"/>
      <c r="W27" s="79"/>
      <c r="X27" s="79"/>
      <c r="Y27" s="79"/>
      <c r="Z27" s="79"/>
      <c r="AA27" s="79"/>
      <c r="AB27" s="78"/>
      <c r="AC27" s="77"/>
      <c r="AD27" s="46"/>
      <c r="AE27" s="47"/>
      <c r="AF27" s="47"/>
      <c r="AG27" s="79"/>
      <c r="AH27" s="75" t="s">
        <v>96</v>
      </c>
      <c r="AI27" s="76">
        <v>1121</v>
      </c>
      <c r="AJ27" s="79"/>
      <c r="AK27" s="79"/>
      <c r="AL27" s="78"/>
      <c r="AM27" s="48"/>
      <c r="AN27" s="80"/>
      <c r="AO27" s="79"/>
      <c r="AP27" s="79"/>
      <c r="AQ27" s="79"/>
      <c r="AR27" s="79"/>
      <c r="AS27" s="79"/>
      <c r="AT27" s="79"/>
      <c r="AU27" s="79"/>
      <c r="AV27" s="79"/>
      <c r="AW27" s="79"/>
      <c r="AX27" s="75" t="s">
        <v>96</v>
      </c>
      <c r="AY27" s="76">
        <v>200</v>
      </c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1"/>
      <c r="BX27" s="1"/>
      <c r="BY27" s="1"/>
    </row>
    <row r="28" spans="1:77" ht="22.5" customHeight="1" x14ac:dyDescent="0.25">
      <c r="A28" s="1"/>
      <c r="B28" s="75" t="s">
        <v>97</v>
      </c>
      <c r="C28" s="76">
        <v>0</v>
      </c>
      <c r="D28" s="1"/>
      <c r="E28" s="1"/>
      <c r="F28" s="1"/>
      <c r="G28" s="1"/>
      <c r="H28" s="1"/>
      <c r="I28" s="82"/>
      <c r="J28" s="1"/>
      <c r="K28" s="1"/>
      <c r="L28" s="1"/>
      <c r="M28" s="1"/>
      <c r="N28" s="1"/>
      <c r="O28" s="1"/>
      <c r="P28" s="1"/>
      <c r="Q28" s="1"/>
      <c r="R28" s="75" t="s">
        <v>97</v>
      </c>
      <c r="S28" s="76">
        <v>0</v>
      </c>
      <c r="T28" s="1"/>
      <c r="U28" s="1"/>
      <c r="V28" s="1"/>
      <c r="W28" s="1"/>
      <c r="X28" s="1"/>
      <c r="Y28" s="1"/>
      <c r="Z28" s="1"/>
      <c r="AA28" s="1"/>
      <c r="AB28" s="82"/>
      <c r="AC28" s="1"/>
      <c r="AD28" s="1"/>
      <c r="AE28" s="1"/>
      <c r="AF28" s="1"/>
      <c r="AG28" s="1"/>
      <c r="AH28" s="75" t="s">
        <v>97</v>
      </c>
      <c r="AI28" s="76">
        <v>0</v>
      </c>
      <c r="AJ28" s="1"/>
      <c r="AK28" s="1"/>
      <c r="AL28" s="82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75" t="s">
        <v>97</v>
      </c>
      <c r="AY28" s="76">
        <v>0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22.5" customHeight="1" x14ac:dyDescent="0.25">
      <c r="A29" s="1"/>
      <c r="B29" s="75" t="s">
        <v>98</v>
      </c>
      <c r="C29" s="76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5" t="s">
        <v>98</v>
      </c>
      <c r="S29" s="76">
        <v>3658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75" t="s">
        <v>98</v>
      </c>
      <c r="AI29" s="76">
        <v>403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75" t="s">
        <v>98</v>
      </c>
      <c r="AY29" s="76">
        <v>0</v>
      </c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ht="22.5" customHeight="1" thickBot="1" x14ac:dyDescent="0.4">
      <c r="A30" s="1"/>
      <c r="B30" s="83" t="s">
        <v>99</v>
      </c>
      <c r="C30" s="84">
        <v>219</v>
      </c>
      <c r="D30" s="112">
        <f>SUM(C25:C30)</f>
        <v>2682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83" t="s">
        <v>99</v>
      </c>
      <c r="S30" s="84">
        <v>850</v>
      </c>
      <c r="T30" s="114">
        <f>SUM(S25:S30)</f>
        <v>24980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83" t="s">
        <v>99</v>
      </c>
      <c r="AI30" s="84">
        <v>0</v>
      </c>
      <c r="AJ30" s="114">
        <f>SUM(AI25:AI30)</f>
        <v>1991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83" t="s">
        <v>99</v>
      </c>
      <c r="AY30" s="84">
        <v>201</v>
      </c>
      <c r="AZ30" s="114">
        <f>SUM(AY25:AY30)</f>
        <v>2828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R31" s="82"/>
      <c r="AI31" s="85"/>
    </row>
    <row r="32" spans="1:77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R32" s="82"/>
      <c r="AX32" s="116"/>
      <c r="AY32" s="47"/>
    </row>
    <row r="33" spans="1:51" ht="15.75" thickBot="1" x14ac:dyDescent="0.3">
      <c r="A33" s="1"/>
      <c r="B33" s="81"/>
      <c r="C33" s="120" t="s">
        <v>100</v>
      </c>
      <c r="D33" s="121"/>
      <c r="E33" s="122"/>
      <c r="F33" s="1"/>
      <c r="G33" s="1"/>
      <c r="H33" s="1"/>
      <c r="I33" s="1"/>
      <c r="J33" s="1"/>
      <c r="K33" s="1"/>
      <c r="L33" s="1"/>
      <c r="M33" s="1"/>
      <c r="N33" s="1"/>
      <c r="AX33" s="81"/>
      <c r="AY33" s="78"/>
    </row>
    <row r="34" spans="1:51" ht="19.5" thickBot="1" x14ac:dyDescent="0.35">
      <c r="A34" s="1"/>
      <c r="B34" s="86" t="s">
        <v>101</v>
      </c>
      <c r="C34" s="87" t="s">
        <v>21</v>
      </c>
      <c r="D34" s="88" t="s">
        <v>19</v>
      </c>
      <c r="E34" s="89" t="s">
        <v>20</v>
      </c>
      <c r="F34" s="1"/>
      <c r="G34" s="1"/>
      <c r="H34" s="1"/>
      <c r="I34" s="1"/>
      <c r="J34" s="1"/>
      <c r="K34" s="1"/>
      <c r="L34" s="1"/>
      <c r="M34" s="1"/>
      <c r="N34" s="1"/>
      <c r="AX34" s="81"/>
      <c r="AY34" s="78"/>
    </row>
    <row r="35" spans="1:51" ht="40.5" customHeight="1" x14ac:dyDescent="0.25">
      <c r="A35" s="1"/>
      <c r="B35" s="90" t="s">
        <v>0</v>
      </c>
      <c r="C35" s="91">
        <f>SUM(D35:E35)</f>
        <v>2682</v>
      </c>
      <c r="D35" s="92">
        <f>N12+N13+N14+N15+N16</f>
        <v>1548</v>
      </c>
      <c r="E35" s="92">
        <f>O12+O13+O14+O15+O16</f>
        <v>1134</v>
      </c>
      <c r="F35" s="1"/>
      <c r="G35" s="1"/>
      <c r="H35" s="1"/>
      <c r="I35" s="1"/>
      <c r="J35" s="1"/>
      <c r="K35" s="1"/>
      <c r="L35" s="1"/>
      <c r="M35" s="1"/>
      <c r="N35" s="1"/>
      <c r="AX35" s="81"/>
      <c r="AY35" s="78"/>
    </row>
    <row r="36" spans="1:51" ht="30" x14ac:dyDescent="0.25">
      <c r="A36" s="1"/>
      <c r="B36" s="93" t="s">
        <v>10</v>
      </c>
      <c r="C36" s="91">
        <f t="shared" ref="C36:C38" si="14">SUM(D36:E36)</f>
        <v>24980</v>
      </c>
      <c r="D36" s="61">
        <f>AD12+AD13+AD14+AD15+AD16+AD17+AD18+AD19+AD20+AD21+AD22+AD23</f>
        <v>11460</v>
      </c>
      <c r="E36" s="61">
        <f>AE12+AE13+AE14+AE15+AE16+AE17+AE18+AE19+AE20+AE21+AE22+AE23</f>
        <v>13520</v>
      </c>
      <c r="F36" s="1"/>
      <c r="G36" s="1"/>
      <c r="H36" s="1"/>
      <c r="I36" s="1"/>
      <c r="J36" s="1"/>
      <c r="K36" s="1"/>
      <c r="L36" s="1"/>
      <c r="M36" s="1"/>
      <c r="N36" s="1"/>
      <c r="AX36" s="81"/>
      <c r="AY36" s="78"/>
    </row>
    <row r="37" spans="1:51" ht="30" x14ac:dyDescent="0.25">
      <c r="A37" s="1"/>
      <c r="B37" s="93" t="s">
        <v>11</v>
      </c>
      <c r="C37" s="91">
        <f t="shared" si="14"/>
        <v>1991</v>
      </c>
      <c r="D37" s="61">
        <f>AT17+AT18+AT19</f>
        <v>532</v>
      </c>
      <c r="E37" s="61">
        <f>AU17+AU18+AU19</f>
        <v>1459</v>
      </c>
      <c r="F37" s="1"/>
      <c r="G37" s="1"/>
      <c r="H37" s="1"/>
      <c r="I37" s="1"/>
      <c r="J37" s="1"/>
      <c r="K37" s="1"/>
      <c r="L37" s="1"/>
      <c r="M37" s="1"/>
      <c r="N37" s="1"/>
      <c r="AX37" s="81"/>
      <c r="AY37" s="78"/>
    </row>
    <row r="38" spans="1:51" ht="30.75" thickBot="1" x14ac:dyDescent="0.3">
      <c r="A38" s="1"/>
      <c r="B38" s="94" t="s">
        <v>12</v>
      </c>
      <c r="C38" s="91">
        <f t="shared" si="14"/>
        <v>2828</v>
      </c>
      <c r="D38" s="95">
        <f>BJ12+BJ13+BJ14+BJ15+BJ16+BJ17+BJ18+BJ19+BJ20+BJ21+BJ22+BJ23+BJ24</f>
        <v>1372</v>
      </c>
      <c r="E38" s="95">
        <f>BK12+BK13+BK14+BK15+BK16+BK17+BK18+BK19+BK20+BK21+BK22+BK23+BK24</f>
        <v>1456</v>
      </c>
      <c r="F38" s="1"/>
      <c r="G38" s="1"/>
      <c r="H38" s="1"/>
      <c r="I38" s="1"/>
      <c r="J38" s="1"/>
      <c r="K38" s="1"/>
      <c r="L38" s="1"/>
      <c r="M38" s="1"/>
      <c r="N38" s="1"/>
    </row>
    <row r="39" spans="1:51" ht="21.75" thickBot="1" x14ac:dyDescent="0.4">
      <c r="A39" s="1"/>
      <c r="B39" s="96" t="s">
        <v>102</v>
      </c>
      <c r="C39" s="97">
        <f>SUM(C35:C38)</f>
        <v>32481</v>
      </c>
      <c r="D39" s="98">
        <f>SUM(D35:D38)</f>
        <v>14912</v>
      </c>
      <c r="E39" s="99">
        <f>SUM(E35:E38)</f>
        <v>17569</v>
      </c>
      <c r="F39" s="1"/>
      <c r="G39" s="1"/>
      <c r="H39" s="1"/>
      <c r="I39" s="1"/>
      <c r="J39" s="1"/>
      <c r="K39" s="1"/>
      <c r="L39" s="1"/>
      <c r="M39" s="1"/>
      <c r="N39" s="1"/>
    </row>
    <row r="40" spans="1:5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5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5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51" ht="58.5" x14ac:dyDescent="0.3">
      <c r="A43" s="1"/>
      <c r="B43" s="100" t="s">
        <v>103</v>
      </c>
      <c r="C43" s="101" t="s">
        <v>104</v>
      </c>
      <c r="D43" s="101" t="s">
        <v>105</v>
      </c>
      <c r="E43" s="102" t="s">
        <v>106</v>
      </c>
      <c r="F43" s="1"/>
      <c r="G43" s="1"/>
      <c r="H43" s="1"/>
      <c r="I43" s="1"/>
      <c r="J43" s="1"/>
      <c r="K43" s="1"/>
      <c r="L43" s="1"/>
      <c r="M43" s="1"/>
      <c r="N43" s="1"/>
    </row>
    <row r="44" spans="1:51" ht="30" x14ac:dyDescent="0.25">
      <c r="A44" s="1"/>
      <c r="B44" s="93" t="s">
        <v>0</v>
      </c>
      <c r="C44" s="103">
        <v>4698</v>
      </c>
      <c r="D44" s="104">
        <f>C35</f>
        <v>2682</v>
      </c>
      <c r="E44" s="105"/>
      <c r="F44" s="1"/>
      <c r="G44" s="1"/>
      <c r="H44" s="1"/>
      <c r="I44" s="1"/>
      <c r="J44" s="1"/>
      <c r="K44" s="1"/>
      <c r="L44" s="1"/>
      <c r="M44" s="1"/>
      <c r="N44" s="1"/>
    </row>
    <row r="45" spans="1:51" ht="30" x14ac:dyDescent="0.25">
      <c r="A45" s="1"/>
      <c r="B45" s="93" t="s">
        <v>10</v>
      </c>
      <c r="C45" s="103">
        <v>52260</v>
      </c>
      <c r="D45" s="104">
        <f t="shared" ref="D45:D47" si="15">C36</f>
        <v>24980</v>
      </c>
      <c r="E45" s="105"/>
      <c r="F45" s="1"/>
      <c r="G45" s="1"/>
      <c r="H45" s="1"/>
      <c r="I45" s="1"/>
      <c r="J45" s="1"/>
      <c r="K45" s="1"/>
      <c r="L45" s="1"/>
      <c r="M45" s="1"/>
      <c r="N45" s="1"/>
    </row>
    <row r="46" spans="1:51" ht="30" x14ac:dyDescent="0.25">
      <c r="A46" s="1"/>
      <c r="B46" s="93" t="s">
        <v>11</v>
      </c>
      <c r="C46" s="103">
        <v>3804</v>
      </c>
      <c r="D46" s="104">
        <f t="shared" si="15"/>
        <v>1991</v>
      </c>
      <c r="E46" s="105"/>
      <c r="F46" s="1"/>
      <c r="G46" s="1"/>
      <c r="H46" s="1"/>
      <c r="I46" s="1"/>
      <c r="J46" s="1"/>
      <c r="K46" s="1"/>
      <c r="L46" s="1"/>
      <c r="M46" s="1"/>
      <c r="N46" s="1"/>
    </row>
    <row r="47" spans="1:51" ht="30.75" thickBot="1" x14ac:dyDescent="0.3">
      <c r="A47" s="1"/>
      <c r="B47" s="93" t="s">
        <v>12</v>
      </c>
      <c r="C47" s="103">
        <v>5288</v>
      </c>
      <c r="D47" s="104">
        <f t="shared" si="15"/>
        <v>2828</v>
      </c>
      <c r="E47" s="105"/>
      <c r="F47" s="1"/>
      <c r="G47" s="1"/>
      <c r="H47" s="1"/>
      <c r="I47" s="1"/>
      <c r="J47" s="1"/>
      <c r="K47" s="1"/>
      <c r="L47" s="1"/>
      <c r="M47" s="1"/>
      <c r="N47" s="1"/>
    </row>
    <row r="48" spans="1:51" ht="19.5" thickBot="1" x14ac:dyDescent="0.35">
      <c r="A48" s="1"/>
      <c r="B48" s="100" t="s">
        <v>102</v>
      </c>
      <c r="C48" s="106">
        <f t="shared" ref="C48" si="16">SUM(C44:C47)</f>
        <v>66050</v>
      </c>
      <c r="D48" s="107">
        <f>SUM(D44:D47)</f>
        <v>32481</v>
      </c>
      <c r="E48" s="108">
        <f>D48/C48*100-100</f>
        <v>-50.823618470855415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56.25" x14ac:dyDescent="0.3">
      <c r="A52" s="1"/>
      <c r="B52" s="1"/>
      <c r="C52" s="1"/>
      <c r="D52" s="1">
        <v>0</v>
      </c>
      <c r="E52" s="1"/>
      <c r="F52" s="1"/>
      <c r="G52" s="109" t="s">
        <v>103</v>
      </c>
      <c r="H52" s="101" t="s">
        <v>104</v>
      </c>
      <c r="I52" s="109" t="s">
        <v>105</v>
      </c>
      <c r="J52" s="1"/>
      <c r="K52" s="1"/>
      <c r="L52" s="1"/>
      <c r="M52" s="1"/>
      <c r="N52" s="1"/>
    </row>
    <row r="53" spans="1:14" ht="21" x14ac:dyDescent="0.35">
      <c r="A53" s="1"/>
      <c r="B53" s="1"/>
      <c r="C53" s="1"/>
      <c r="D53" s="1"/>
      <c r="E53" s="1"/>
      <c r="F53" s="1"/>
      <c r="G53" s="100" t="s">
        <v>102</v>
      </c>
      <c r="H53" s="110">
        <f>C48</f>
        <v>66050</v>
      </c>
      <c r="I53" s="111">
        <f>D48</f>
        <v>32481</v>
      </c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mergeCells count="106">
    <mergeCell ref="AR10:AS10"/>
    <mergeCell ref="AT10:AU10"/>
    <mergeCell ref="T10:U10"/>
    <mergeCell ref="V10:W10"/>
    <mergeCell ref="X10:Y10"/>
    <mergeCell ref="Z10:AA10"/>
    <mergeCell ref="AB10:AC10"/>
    <mergeCell ref="AD10:AE10"/>
    <mergeCell ref="D10:E10"/>
    <mergeCell ref="F10:G10"/>
    <mergeCell ref="H10:I10"/>
    <mergeCell ref="J10:K10"/>
    <mergeCell ref="L10:M10"/>
    <mergeCell ref="N10:O10"/>
    <mergeCell ref="AJ13:AK13"/>
    <mergeCell ref="AL13:AM13"/>
    <mergeCell ref="AN13:AO13"/>
    <mergeCell ref="AP13:AQ13"/>
    <mergeCell ref="AR13:AS13"/>
    <mergeCell ref="BN13:BO13"/>
    <mergeCell ref="BN10:BR10"/>
    <mergeCell ref="BS10:BV10"/>
    <mergeCell ref="AJ12:AK12"/>
    <mergeCell ref="AL12:AM12"/>
    <mergeCell ref="AN12:AO12"/>
    <mergeCell ref="AP12:AQ12"/>
    <mergeCell ref="AR12:AS12"/>
    <mergeCell ref="AT12:AU12"/>
    <mergeCell ref="AZ10:BA10"/>
    <mergeCell ref="BB10:BC10"/>
    <mergeCell ref="BD10:BE10"/>
    <mergeCell ref="BF10:BG10"/>
    <mergeCell ref="BH10:BI10"/>
    <mergeCell ref="BJ10:BK10"/>
    <mergeCell ref="AJ10:AK10"/>
    <mergeCell ref="AL10:AM10"/>
    <mergeCell ref="AN10:AO10"/>
    <mergeCell ref="AP10:AQ10"/>
    <mergeCell ref="AJ16:AK16"/>
    <mergeCell ref="AL16:AM16"/>
    <mergeCell ref="AN16:AO16"/>
    <mergeCell ref="AP16:AQ16"/>
    <mergeCell ref="AR16:AS16"/>
    <mergeCell ref="BN16:BO16"/>
    <mergeCell ref="AJ14:AK14"/>
    <mergeCell ref="AL14:AM14"/>
    <mergeCell ref="AN14:AO14"/>
    <mergeCell ref="AP14:AQ14"/>
    <mergeCell ref="AR14:AS14"/>
    <mergeCell ref="AJ15:AK15"/>
    <mergeCell ref="AL15:AM15"/>
    <mergeCell ref="AN15:AO15"/>
    <mergeCell ref="AP15:AQ15"/>
    <mergeCell ref="AR15:AS15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D21:E21"/>
    <mergeCell ref="F21:G21"/>
    <mergeCell ref="H21:I21"/>
    <mergeCell ref="J21:K21"/>
    <mergeCell ref="L21:M21"/>
    <mergeCell ref="N21:O21"/>
    <mergeCell ref="BN19:BO19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BN25:BO25"/>
    <mergeCell ref="C33:E33"/>
    <mergeCell ref="T24:U24"/>
    <mergeCell ref="V24:W24"/>
    <mergeCell ref="X24:Y24"/>
    <mergeCell ref="Z24:AA24"/>
    <mergeCell ref="AB24:AC24"/>
    <mergeCell ref="AD24:AE24"/>
    <mergeCell ref="BN22:BO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ADMIN</cp:lastModifiedBy>
  <dcterms:created xsi:type="dcterms:W3CDTF">2020-04-30T17:48:37Z</dcterms:created>
  <dcterms:modified xsi:type="dcterms:W3CDTF">2020-05-08T18:50:59Z</dcterms:modified>
</cp:coreProperties>
</file>